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Fact. y Cartera\GESTION CARTERA\SIMULADORES\"/>
    </mc:Choice>
  </mc:AlternateContent>
  <xr:revisionPtr revIDLastSave="0" documentId="13_ncr:1_{34F186BF-7CE0-41E7-8DC8-B478C7A6E63F}" xr6:coauthVersionLast="47" xr6:coauthVersionMax="47" xr10:uidLastSave="{00000000-0000-0000-0000-000000000000}"/>
  <bookViews>
    <workbookView xWindow="-120" yWindow="-120" windowWidth="20730" windowHeight="11040" tabRatio="865" firstSheet="1" activeTab="4" xr2:uid="{F3CD57A8-DB1E-41DF-8516-045BDFEC9E6E}"/>
  </bookViews>
  <sheets>
    <sheet name="Credito 100%" sheetId="3" state="veryHidden" r:id="rId1"/>
    <sheet name="Credito 80%-20%" sheetId="5" r:id="rId2"/>
    <sheet name="Credito Puente" sheetId="1" r:id="rId3"/>
    <sheet name="Credito 20%-40%-40%" sheetId="6" r:id="rId4"/>
    <sheet name="Credito URFUTURO" sheetId="7" r:id="rId5"/>
    <sheet name="listas desplegables" sheetId="2" state="hidden" r:id="rId6"/>
  </sheets>
  <definedNames>
    <definedName name="_xlnm._FilterDatabase" localSheetId="5" hidden="1">'listas desplegables'!$B$2:$F$180</definedName>
    <definedName name="_xlnm.Print_Area" localSheetId="2">'Credito Puente'!$A$1:$L$76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7" l="1"/>
  <c r="H31" i="7" l="1"/>
  <c r="H23" i="7"/>
  <c r="H17" i="7"/>
  <c r="H16" i="7"/>
  <c r="H15" i="7"/>
  <c r="E28" i="7"/>
  <c r="E27" i="7"/>
  <c r="E26" i="7"/>
  <c r="E25" i="7"/>
  <c r="E24" i="7"/>
  <c r="F28" i="5"/>
  <c r="F24" i="7"/>
  <c r="G24" i="7" s="1"/>
  <c r="E25" i="5"/>
  <c r="H25" i="5" s="1"/>
  <c r="C18" i="7"/>
  <c r="C17" i="7"/>
  <c r="K10" i="7"/>
  <c r="H18" i="7" s="1"/>
  <c r="E32" i="7"/>
  <c r="J60" i="7"/>
  <c r="E60" i="7"/>
  <c r="C35" i="7"/>
  <c r="C36" i="7" s="1"/>
  <c r="E34" i="7"/>
  <c r="E33" i="7"/>
  <c r="J31" i="7"/>
  <c r="I31" i="7"/>
  <c r="H14" i="7"/>
  <c r="D24" i="7" s="1"/>
  <c r="D32" i="7" s="1"/>
  <c r="D33" i="7" s="1"/>
  <c r="D34" i="7" s="1"/>
  <c r="D35" i="7" s="1"/>
  <c r="D36" i="7" s="1"/>
  <c r="F25" i="6"/>
  <c r="F24" i="6"/>
  <c r="H18" i="6"/>
  <c r="F26" i="6"/>
  <c r="K10" i="6"/>
  <c r="C20" i="5"/>
  <c r="K10" i="5"/>
  <c r="C19" i="6"/>
  <c r="H24" i="7" l="1"/>
  <c r="F25" i="7"/>
  <c r="G25" i="7" s="1"/>
  <c r="H20" i="7"/>
  <c r="K31" i="7"/>
  <c r="E36" i="7"/>
  <c r="E35" i="7"/>
  <c r="I32" i="7"/>
  <c r="H32" i="7"/>
  <c r="F32" i="7"/>
  <c r="G32" i="7" s="1"/>
  <c r="J32" i="7" s="1"/>
  <c r="D25" i="7"/>
  <c r="D26" i="7" s="1"/>
  <c r="D27" i="7" s="1"/>
  <c r="D28" i="7" s="1"/>
  <c r="I12" i="3"/>
  <c r="L15" i="3" s="1"/>
  <c r="L12" i="3"/>
  <c r="I13" i="3"/>
  <c r="D14" i="3"/>
  <c r="I14" i="3"/>
  <c r="D15" i="3"/>
  <c r="D16" i="3"/>
  <c r="I17" i="3"/>
  <c r="K7" i="1"/>
  <c r="H16" i="1" s="1"/>
  <c r="I33" i="7" l="1"/>
  <c r="K32" i="7"/>
  <c r="H25" i="7"/>
  <c r="F26" i="7" s="1"/>
  <c r="G26" i="7" s="1"/>
  <c r="I31" i="6"/>
  <c r="C35" i="6"/>
  <c r="E35" i="6" s="1"/>
  <c r="E34" i="6"/>
  <c r="E33" i="6"/>
  <c r="E32" i="6"/>
  <c r="J31" i="6"/>
  <c r="H23" i="6"/>
  <c r="J69" i="6"/>
  <c r="E69" i="6"/>
  <c r="C18" i="6"/>
  <c r="H17" i="6"/>
  <c r="C17" i="6"/>
  <c r="H16" i="6"/>
  <c r="H15" i="6"/>
  <c r="H14" i="6"/>
  <c r="D24" i="6" s="1"/>
  <c r="D25" i="6" s="1"/>
  <c r="D26" i="6" s="1"/>
  <c r="D27" i="6" s="1"/>
  <c r="D28" i="6" s="1"/>
  <c r="J50" i="5"/>
  <c r="E50" i="5"/>
  <c r="E29" i="5"/>
  <c r="E28" i="5"/>
  <c r="E27" i="5"/>
  <c r="E26" i="5"/>
  <c r="H26" i="5" s="1"/>
  <c r="H27" i="5" s="1"/>
  <c r="H28" i="5" s="1"/>
  <c r="H29" i="5" s="1"/>
  <c r="H24" i="5"/>
  <c r="C19" i="5"/>
  <c r="H18" i="5"/>
  <c r="C18" i="5"/>
  <c r="H17" i="5"/>
  <c r="H16" i="5"/>
  <c r="H15" i="5"/>
  <c r="H14" i="5"/>
  <c r="D25" i="5" s="1"/>
  <c r="D26" i="5" s="1"/>
  <c r="D27" i="5" s="1"/>
  <c r="D28" i="5" s="1"/>
  <c r="D29" i="5" s="1"/>
  <c r="F25" i="5" l="1"/>
  <c r="G25" i="5" s="1"/>
  <c r="F26" i="5"/>
  <c r="I34" i="7"/>
  <c r="H26" i="7"/>
  <c r="H33" i="7"/>
  <c r="F33" i="7"/>
  <c r="G33" i="7" s="1"/>
  <c r="J33" i="7" s="1"/>
  <c r="K33" i="7" s="1"/>
  <c r="H19" i="5"/>
  <c r="E28" i="6"/>
  <c r="H20" i="6"/>
  <c r="C36" i="6"/>
  <c r="K31" i="6"/>
  <c r="H31" i="6"/>
  <c r="D32" i="6"/>
  <c r="D33" i="6" s="1"/>
  <c r="D34" i="6" s="1"/>
  <c r="D35" i="6" s="1"/>
  <c r="D36" i="6" s="1"/>
  <c r="D37" i="6" s="1"/>
  <c r="D38" i="6" s="1"/>
  <c r="D39" i="6" s="1"/>
  <c r="D40" i="6" s="1"/>
  <c r="D41" i="6" s="1"/>
  <c r="D42" i="6" s="1"/>
  <c r="D43" i="6" s="1"/>
  <c r="D44" i="6" s="1"/>
  <c r="D45" i="6" s="1"/>
  <c r="E25" i="6"/>
  <c r="E24" i="6"/>
  <c r="G24" i="6" s="1"/>
  <c r="I32" i="6" s="1"/>
  <c r="E27" i="6"/>
  <c r="E26" i="6"/>
  <c r="H21" i="5"/>
  <c r="F27" i="7" l="1"/>
  <c r="G27" i="7" s="1"/>
  <c r="I35" i="7" s="1"/>
  <c r="F27" i="5"/>
  <c r="G27" i="5" s="1"/>
  <c r="H27" i="7"/>
  <c r="F28" i="7" s="1"/>
  <c r="F34" i="7"/>
  <c r="G34" i="7" s="1"/>
  <c r="J34" i="7" s="1"/>
  <c r="K34" i="7" s="1"/>
  <c r="H34" i="7"/>
  <c r="F32" i="6"/>
  <c r="G32" i="6" s="1"/>
  <c r="J32" i="6" s="1"/>
  <c r="K32" i="6" s="1"/>
  <c r="H32" i="6"/>
  <c r="F33" i="6" s="1"/>
  <c r="G33" i="6" s="1"/>
  <c r="J33" i="6" s="1"/>
  <c r="E43" i="6"/>
  <c r="H24" i="6"/>
  <c r="H25" i="6" s="1"/>
  <c r="E36" i="6"/>
  <c r="C37" i="6"/>
  <c r="G26" i="5"/>
  <c r="F29" i="5"/>
  <c r="G28" i="5"/>
  <c r="H28" i="7" l="1"/>
  <c r="F35" i="7"/>
  <c r="G35" i="7" s="1"/>
  <c r="J35" i="7" s="1"/>
  <c r="K35" i="7" s="1"/>
  <c r="H35" i="7"/>
  <c r="H26" i="6"/>
  <c r="F27" i="6" s="1"/>
  <c r="G27" i="6" s="1"/>
  <c r="I35" i="6" s="1"/>
  <c r="G26" i="6"/>
  <c r="I34" i="6" s="1"/>
  <c r="G25" i="6"/>
  <c r="I33" i="6" s="1"/>
  <c r="K33" i="6" s="1"/>
  <c r="H33" i="6"/>
  <c r="F34" i="6" s="1"/>
  <c r="G34" i="6" s="1"/>
  <c r="J34" i="6" s="1"/>
  <c r="E44" i="6"/>
  <c r="C38" i="6"/>
  <c r="E37" i="6"/>
  <c r="H34" i="6"/>
  <c r="F35" i="6" s="1"/>
  <c r="G29" i="5"/>
  <c r="G28" i="7" l="1"/>
  <c r="I36" i="7" s="1"/>
  <c r="H36" i="7"/>
  <c r="F36" i="7"/>
  <c r="G36" i="7" s="1"/>
  <c r="J36" i="7" s="1"/>
  <c r="E45" i="6"/>
  <c r="H27" i="6"/>
  <c r="F28" i="6" s="1"/>
  <c r="G28" i="6" s="1"/>
  <c r="I36" i="6" s="1"/>
  <c r="K34" i="6"/>
  <c r="E38" i="6"/>
  <c r="C39" i="6"/>
  <c r="H35" i="6"/>
  <c r="F36" i="6" s="1"/>
  <c r="G35" i="6"/>
  <c r="J35" i="6" s="1"/>
  <c r="K35" i="6" s="1"/>
  <c r="K36" i="7" l="1"/>
  <c r="H28" i="6"/>
  <c r="C40" i="6"/>
  <c r="E39" i="6"/>
  <c r="H36" i="6"/>
  <c r="F37" i="6" s="1"/>
  <c r="G36" i="6"/>
  <c r="J36" i="6" s="1"/>
  <c r="K36" i="6" s="1"/>
  <c r="C41" i="6" l="1"/>
  <c r="E40" i="6"/>
  <c r="H37" i="6"/>
  <c r="F38" i="6" s="1"/>
  <c r="G37" i="6"/>
  <c r="J37" i="6" s="1"/>
  <c r="K37" i="6" s="1"/>
  <c r="E41" i="6" l="1"/>
  <c r="C42" i="6"/>
  <c r="E42" i="6" s="1"/>
  <c r="H38" i="6"/>
  <c r="F39" i="6" s="1"/>
  <c r="G38" i="6"/>
  <c r="J38" i="6" s="1"/>
  <c r="K38" i="6" s="1"/>
  <c r="G39" i="6" l="1"/>
  <c r="J39" i="6" s="1"/>
  <c r="K39" i="6" s="1"/>
  <c r="H39" i="6"/>
  <c r="F40" i="6" s="1"/>
  <c r="H40" i="6" l="1"/>
  <c r="F41" i="6" s="1"/>
  <c r="G40" i="6"/>
  <c r="J40" i="6" s="1"/>
  <c r="K40" i="6" s="1"/>
  <c r="H41" i="6" l="1"/>
  <c r="F42" i="6" s="1"/>
  <c r="G41" i="6"/>
  <c r="J41" i="6" s="1"/>
  <c r="K41" i="6" s="1"/>
  <c r="G42" i="6" l="1"/>
  <c r="J42" i="6" s="1"/>
  <c r="K42" i="6" s="1"/>
  <c r="H42" i="6"/>
  <c r="F43" i="6" s="1"/>
  <c r="H43" i="6" l="1"/>
  <c r="F44" i="6" s="1"/>
  <c r="G43" i="6"/>
  <c r="J43" i="6" s="1"/>
  <c r="K43" i="6" s="1"/>
  <c r="G44" i="6" l="1"/>
  <c r="J44" i="6" s="1"/>
  <c r="K44" i="6" s="1"/>
  <c r="H44" i="6"/>
  <c r="F45" i="6" s="1"/>
  <c r="H45" i="6" l="1"/>
  <c r="G45" i="6"/>
  <c r="J45" i="6" s="1"/>
  <c r="K45" i="6" s="1"/>
  <c r="H13" i="1" l="1"/>
  <c r="K48" i="3" l="1"/>
  <c r="F48" i="3"/>
  <c r="F26" i="3"/>
  <c r="F25" i="3"/>
  <c r="F24" i="3"/>
  <c r="F23" i="3"/>
  <c r="F22" i="3"/>
  <c r="F21" i="3"/>
  <c r="I20" i="3"/>
  <c r="E21" i="3"/>
  <c r="E22" i="3" s="1"/>
  <c r="E23" i="3" s="1"/>
  <c r="E24" i="3" s="1"/>
  <c r="E25" i="3" s="1"/>
  <c r="E26" i="3" s="1"/>
  <c r="L8" i="3"/>
  <c r="I15" i="3" s="1"/>
  <c r="I21" i="3" l="1"/>
  <c r="G22" i="3" s="1"/>
  <c r="H22" i="3" s="1"/>
  <c r="G21" i="3"/>
  <c r="H21" i="3" s="1"/>
  <c r="I22" i="3" l="1"/>
  <c r="I23" i="3" s="1"/>
  <c r="G23" i="3" l="1"/>
  <c r="H23" i="3" s="1"/>
  <c r="I24" i="3"/>
  <c r="G24" i="3"/>
  <c r="H24" i="3" s="1"/>
  <c r="G25" i="3" l="1"/>
  <c r="H25" i="3" s="1"/>
  <c r="I25" i="3"/>
  <c r="I26" i="3" l="1"/>
  <c r="G26" i="3"/>
  <c r="H26" i="3" s="1"/>
  <c r="J48" i="1" l="1"/>
  <c r="E48" i="1"/>
  <c r="H21" i="1"/>
  <c r="E26" i="1"/>
  <c r="E25" i="1"/>
  <c r="E24" i="1"/>
  <c r="E23" i="1"/>
  <c r="E22" i="1"/>
  <c r="H15" i="1"/>
  <c r="H14" i="1"/>
  <c r="H11" i="1"/>
  <c r="D22" i="1" s="1"/>
  <c r="D23" i="1" s="1"/>
  <c r="D24" i="1" s="1"/>
  <c r="D25" i="1" s="1"/>
  <c r="D26" i="1" s="1"/>
  <c r="H12" i="1"/>
  <c r="C17" i="1"/>
  <c r="C16" i="1"/>
  <c r="C15" i="1"/>
  <c r="H18" i="1" l="1"/>
  <c r="G22" i="1"/>
  <c r="H22" i="1"/>
  <c r="H23" i="1" l="1"/>
  <c r="G24" i="1" s="1"/>
  <c r="G23" i="1"/>
  <c r="H24" i="1" l="1"/>
  <c r="G25" i="1" s="1"/>
  <c r="H25" i="1" l="1"/>
  <c r="G26" i="1" s="1"/>
  <c r="H26" i="1" l="1"/>
</calcChain>
</file>

<file path=xl/sharedStrings.xml><?xml version="1.0" encoding="utf-8"?>
<sst xmlns="http://schemas.openxmlformats.org/spreadsheetml/2006/main" count="673" uniqueCount="302">
  <si>
    <t>UNIVERSIDAD DEL ROSARIO</t>
  </si>
  <si>
    <t>SOLICITUD DE CRÉDITO CORTO PLAZO</t>
  </si>
  <si>
    <t>Documento</t>
  </si>
  <si>
    <t>Nombre</t>
  </si>
  <si>
    <t>Programa</t>
  </si>
  <si>
    <t>Cálculo aproximado del crédito</t>
  </si>
  <si>
    <t>Valor matrícula</t>
  </si>
  <si>
    <t>Porcentaje solicitado</t>
  </si>
  <si>
    <t>Valor a Financiar</t>
  </si>
  <si>
    <t>Plazo en meses</t>
  </si>
  <si>
    <t>Dia de pago cuota</t>
  </si>
  <si>
    <t/>
  </si>
  <si>
    <t>Información general</t>
  </si>
  <si>
    <t>corto plazo</t>
  </si>
  <si>
    <t>dias de pago</t>
  </si>
  <si>
    <t>plazo en meses</t>
  </si>
  <si>
    <t>programas</t>
  </si>
  <si>
    <t>Señor (a)</t>
  </si>
  <si>
    <t>Número de Cuotas:</t>
  </si>
  <si>
    <t>Valor de matrícula:</t>
  </si>
  <si>
    <t>Valor a financiar:</t>
  </si>
  <si>
    <t>Porcentaje a financiar:</t>
  </si>
  <si>
    <t>Tasa interés mes vencida</t>
  </si>
  <si>
    <t>Dias de pago</t>
  </si>
  <si>
    <t>Saldo a pagar</t>
  </si>
  <si>
    <t>DETALLES DE SU SOLICITUD</t>
  </si>
  <si>
    <t>No. Cuota</t>
  </si>
  <si>
    <t>Fecha de pago</t>
  </si>
  <si>
    <t>Valor Capital</t>
  </si>
  <si>
    <t>Valor intereses</t>
  </si>
  <si>
    <t>Valor cuota</t>
  </si>
  <si>
    <t>Saldo de la deuda</t>
  </si>
  <si>
    <t>Fecha de solicitud</t>
  </si>
  <si>
    <t>SELECCIONE TIPO DE CRÉDITO:</t>
  </si>
  <si>
    <t>tipo de credito</t>
  </si>
  <si>
    <t>Nuevo</t>
  </si>
  <si>
    <t>Renovación</t>
  </si>
  <si>
    <t xml:space="preserve">INFORMACIÓN DEL RESPONSABLE DE PAGO/CODEUDOR </t>
  </si>
  <si>
    <t>NOMBRES Y APELLIDOS:</t>
  </si>
  <si>
    <t>IDENTIFICACIÓN N°</t>
  </si>
  <si>
    <t>DE:</t>
  </si>
  <si>
    <t>DIRECCIÓN DE RESIDENCIA:</t>
  </si>
  <si>
    <t>CIUDAD DE DOMICILIO:</t>
  </si>
  <si>
    <t>TELÉFONO DE RESIDENCIA:</t>
  </si>
  <si>
    <t>CELULAR:</t>
  </si>
  <si>
    <t>CORREO ELECTRÓNICO:</t>
  </si>
  <si>
    <t>PARENTESCO:</t>
  </si>
  <si>
    <t>SELECCIONE:</t>
  </si>
  <si>
    <t>EMPLEADO</t>
  </si>
  <si>
    <t>INDEPENDIENTE:</t>
  </si>
  <si>
    <t>NOMBRE DE LA EMPRESA O NEGOCIO:</t>
  </si>
  <si>
    <t>DIRECCION:</t>
  </si>
  <si>
    <t>TELÉFONO:</t>
  </si>
  <si>
    <t>ANTIGÜEDAD:</t>
  </si>
  <si>
    <t>PROPIEDADES</t>
  </si>
  <si>
    <t>CLASE DE PROPIEDAD</t>
  </si>
  <si>
    <t>CARACTERÍSTICAS</t>
  </si>
  <si>
    <t>VALOR COMERCIAL</t>
  </si>
  <si>
    <t xml:space="preserve">INGRESOS MENSUALES </t>
  </si>
  <si>
    <t>EGRESOS MENSUALES</t>
  </si>
  <si>
    <t>SUELDOS :</t>
  </si>
  <si>
    <t>GASTOS FAMILIARES:</t>
  </si>
  <si>
    <t>HONORARIOS:</t>
  </si>
  <si>
    <t>ARRENDAMIENTO:</t>
  </si>
  <si>
    <t>OTROS INGRESOS:</t>
  </si>
  <si>
    <t>TARJETA DE CRÉDITO:</t>
  </si>
  <si>
    <t>PRÉSTAMOS E HIPOTECAS:</t>
  </si>
  <si>
    <t>OTROS EGRESOS:</t>
  </si>
  <si>
    <t>TOTAL:</t>
  </si>
  <si>
    <t>INFORMACIÓN DEL ESTUDIANTE</t>
  </si>
  <si>
    <t>BARRIO:</t>
  </si>
  <si>
    <t>CORREO ELECTRÓNICO PERSONAL:</t>
  </si>
  <si>
    <t>TÉRMINOS Y CONDICIONES DEL CONTRATO DE  CRÉDITO</t>
  </si>
  <si>
    <t>1. CONTRATO DE  CRÉDITO
El estudiante (o su acudiente) y el codeudor conocen y aceptan que de ser aprobada la  solicitud de crédito objeto de este formulario, las condiciones  establecidas en el mismo se convierten en el contrato de crédito suscrito con la UNIVERSIDAD DEL ROSARIO, y su clausulado regirá la relación crediticia    entre la UNIVERSIDAD DEL ROSARIO y el estudiante (o su acudiente) y su codeudor. En consecuencia el estudiante (o su acudiente) y el codeudor aceptan las condiciones descritas en www.urosario.edu.co. 
En caso de cambio  de  codeudor, se debe realizar un nuevo  proceso de solicitud de  crédito.</t>
  </si>
  <si>
    <t xml:space="preserve">2. DECLARACIÓN DE ORIGEN DE LOS RECURSOS DEL ESTUDIANTE Y SU CODEUDOR
El estudiante ( o su acudiente) y  su codeudor declaran bajo la gravedad del juramento que los recursos con los que pagará sus obligaciones  crediticias son propios, provienen del giro ordinario de los negocios derivados de su actividad económica o su objeto social y que no son producto de actividades ilícitas. En el evento en que las autoridades competentes efectúen algún requerimiento a la UNIVERSIDAD  DEL  ROSARIO con respecto a los recursos recibidos, el estudiante y el codeudor,  éstos quedan obligados a responder ante las mismas.
El estudiante (o su acudiente) y el codeudor, se obligan a suministrar toda la información que las autoridades o la UNIVERSIDAD  DEL ROSARIO le soliciten relacionada con la prevención del lavado de activos y financiación del terrorismo. En caso de no aportar toda la documentación requerida, la UNIVERSIDAD DEL ROSARIO se abstendrá de otorgar el  crédito.
Igualmente se autoriza a la UNIVERSIDAD  DEL ROSARIO para consultar de manera directa o a través de terceros, bases o bancos de datos que contengan información sobre el estudiante y su codeudor, todo de conformidad con lo establecido en la normatividad vigente sobre datos personales y habeas data; y abstenerse de recibir pagos del crédito otorgado en el evento de encontrarse el estudiante y/o  su  codeudor está reportado en las mismas.
</t>
  </si>
  <si>
    <t>3. DESCARGO DE RESPONSABILIDAD
El estudiante (o su acudiente) y su codeudor declaran bajo la gravedad de juramento que la información consignada en la solicitud de crédito así como en los documentos derivados de la aprobación del mismo (pagaré y carta de instrucciones) es veraz, y en consecuencia la UNIVERSIDAD DEL ROSARIO, no se hace responsable por los contenidos, datos e informaciones que cada el estudiante y su  codeudor introduzcan en los campos y espacios para información que solicitada en el formulario de solicitud de crédito.
El estudiante (o su acudiente) y el codeudor aceptan que toda la información, datos, registros (contenido) incluidos, ya sea en el formulario de solicitud de crédito o en los documentos que se derivan de la aprobación del mismo (pagaré y carta de instrucciones),  son responsabilidad únicamente de la persona que originó dicho Contenido. Esto significa que el estudiante (o su acudiente) y su codeudor directamente, y no la UNIVERSIDAD  DEL ROSARIO, son los responsables exclusivos por todo el Contenido que se cargue ("upload"), o descargue (´´donwload´´) envíe por correo electrónico o de cualquier otra forma de mensaje de datos con ocasión de la solicitud del crédito o de su aprobación. La UNIVERSIDAD DEL ROSARIO no controla los Contenidos o la información suministrada o con la cual se alimenta el sistema por parte del estudiante y su codeudor, y como tal, no garantiza la veracidad, integridad o calidad de dichos Contenidos. Bajo ninguna circunstancia y en ninguna forma será la UNIVERSIDAD DEL ROSARIO responsable de ningún Contenido, que corresponda a el estudiante  y su codeudor, por lo tanto el estudiante  y su codeudor mantendrán indemne a la UNIVERSIDAD DEL ROSARIO respecto de cualquier reclamación por parte de un tercero o autoridad judicial y/o administrativa por la información consignada en el formulario de solicitud de crédito o en los documentos  derivados de  su aprobación. 
El estudiante reconoce y acepta  que de acuerdo al decreto rectoral 1478 de 16 de diciembre de 2016 articulo trece "Constituye faltas gravísimas las siguientes:" numeral dos "Fraude y/o engaño en el cumplimiento de requisitos académicos, administrativos y financieros".</t>
  </si>
  <si>
    <t xml:space="preserve">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 la CIFIN o de cualquier otro operador y/o fuente de información legalmente establecido.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
</t>
  </si>
  <si>
    <t>FIRMO A CONFORMIDAD:</t>
  </si>
  <si>
    <t>HUELLA</t>
  </si>
  <si>
    <t>FIRMA DEL ESTUDIANTE</t>
  </si>
  <si>
    <t>FIRMA DEL CODEUDOR</t>
  </si>
  <si>
    <t>C.C.</t>
  </si>
  <si>
    <t>Para uso exclusivo de CASA UR</t>
  </si>
  <si>
    <t>DECISIÓN</t>
  </si>
  <si>
    <t>TÉRMINOS Y CONDICIONES</t>
  </si>
  <si>
    <t>Tenga en cuenta que los datos registrados en este formulario deben coincidir con los de su solicitud generada via WEB por el aplicativo BPM, en caso de alguna diferencia en la documentación y las solicitudes y de acuerdo al decreto rectoral 1478 de 16 de diciembre de 2016 articulo trece "Constituye faltas gravísimas las siguientes:" numeral dos "Fraude y/o engaño en el cumplimiento de requisitos académicos, administrativos y financieros".
Este simulador tiene un fin estrictamente informativo y es un aproximado de lo que puede pagar, razon por la cual no constituye una obligacion de las condiciones de la financiación real.
Los intereses pueden variar según oferta académica y financiera de cada período.</t>
  </si>
  <si>
    <t>DETALLES DE SUS PAGOS</t>
  </si>
  <si>
    <t>Simulación de pagos</t>
  </si>
  <si>
    <t>plazo en meses(80%-20%)</t>
  </si>
  <si>
    <t>plazo en meses(puente)</t>
  </si>
  <si>
    <t>DATOS PERSONALES</t>
  </si>
  <si>
    <r>
      <rPr>
        <b/>
        <sz val="10"/>
        <color rgb="FFFF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</si>
  <si>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Semestre</t>
  </si>
  <si>
    <t>semestre</t>
  </si>
  <si>
    <t>DETALLES DE SUS PAGOS CREDITO 40% (CORTO PLAZO)</t>
  </si>
  <si>
    <t>Saldo de la Deuda</t>
  </si>
  <si>
    <t>Pago 40% Corto plazo</t>
  </si>
  <si>
    <t>Pago 40% Mediano plazo</t>
  </si>
  <si>
    <t>TOTAL A PAGAR</t>
  </si>
  <si>
    <t>MES 3</t>
  </si>
  <si>
    <t>MES 2</t>
  </si>
  <si>
    <t>MES 1</t>
  </si>
  <si>
    <t>DETALLES DE SUS PAGOS CREDITO 40% (MEDIANO PLAZO)</t>
  </si>
  <si>
    <t>VALOR A PAGAR MENSUAL</t>
  </si>
  <si>
    <r>
      <rPr>
        <b/>
        <sz val="10"/>
        <color theme="1"/>
        <rFont val="Calibri"/>
        <family val="2"/>
        <scheme val="minor"/>
      </rPr>
      <t>Recuerda que:</t>
    </r>
    <r>
      <rPr>
        <sz val="10"/>
        <color theme="1"/>
        <rFont val="Calibri"/>
        <family val="2"/>
        <scheme val="minor"/>
      </rPr>
      <t xml:space="preserve"> Al contratar esta línea de financiación es importante tener en cuenta que
1. Pagas el 20% de tu matrícula de contado
2. El 40% (corto plazo) de tu matrícula lo pagas durante el semestre académico hasta en 5 cuotas. 
3. EL 40% restante (mediano plazo) lo pagas antes de graduarte hasta en 3 cuotas, sobre este saldo se debe pagar intereses desde la activación del crédito. 
4. Se emitiran dos extractos mensualmente, uno por el componente de corto plazo y otro que corresponde a los conceptos generados en el mediano plazo
5. . En cualquier momento puedes hacer un abono extraordinario a capital previa solicitud.</t>
    </r>
  </si>
  <si>
    <r>
      <rPr>
        <b/>
        <sz val="10"/>
        <color rgb="FFC0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</si>
  <si>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r>
      <rPr>
        <b/>
        <sz val="10"/>
        <color rgb="FFC00000"/>
        <rFont val="Calibri"/>
        <family val="2"/>
        <scheme val="minor"/>
      </rPr>
      <t>OBSERVACIONES IMPORTANTES:</t>
    </r>
    <r>
      <rPr>
        <sz val="10"/>
        <color theme="1"/>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</si>
  <si>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Recuerde: Esta linea de crédito solo aplica para POSGRADOS</t>
  </si>
  <si>
    <t>Administración de Empresas (SNIES 1299)</t>
  </si>
  <si>
    <t>Administración de Negocios Internacionales (SNIES 10574)</t>
  </si>
  <si>
    <t>Administración en Logística y Producción (SNIES 52072)</t>
  </si>
  <si>
    <t>Antropología (SNIES 51786)</t>
  </si>
  <si>
    <t>Arquitectura (SNIES 109404)</t>
  </si>
  <si>
    <t>Artes (SNIES 109352)</t>
  </si>
  <si>
    <t>Artes Liberales en Ciencias Sociales (SNIES 54017)</t>
  </si>
  <si>
    <t>Biología (SNIES 102921)</t>
  </si>
  <si>
    <t>Ciencia Política y Gobierno (SNIES 4368)</t>
  </si>
  <si>
    <t>Ciencias Del Sistema Tierra (SNIES 109769)</t>
  </si>
  <si>
    <t>Creación (SNIES 109494)</t>
  </si>
  <si>
    <t>Diseño (SNIES 109406)</t>
  </si>
  <si>
    <t>Economía (SNIES 1298)</t>
  </si>
  <si>
    <t>Enfermería (SNIES 109989)</t>
  </si>
  <si>
    <t>Filosofía (SNIES 1300)</t>
  </si>
  <si>
    <t>Finanzas y Comercio Internacional (SNIES 10547)</t>
  </si>
  <si>
    <t>Fisioterapia (SNIES 1293)</t>
  </si>
  <si>
    <t>Fonoaudiología (SNIES 1294)</t>
  </si>
  <si>
    <t>Gestión y Desarrollo Urbanos (SNIES 51641)</t>
  </si>
  <si>
    <t>Historia (SNIES 51887)</t>
  </si>
  <si>
    <t>Ingeniería Electrónica (SNIES 109730)</t>
  </si>
  <si>
    <t>Ingeniería En Sistemas Energéticos (SNIES 109770)</t>
  </si>
  <si>
    <t>Ingeniería Industrial (SNIES 109731)</t>
  </si>
  <si>
    <t>Jurisprudencia (SNIES 1297)</t>
  </si>
  <si>
    <t>Licenciatura en Ciencias Sociales (SNIES: 106305)</t>
  </si>
  <si>
    <t>Licenciatura en Filosofía (SNIES: 106389)</t>
  </si>
  <si>
    <t>Marketing y Negocios Digitales (SNIES: 108262)</t>
  </si>
  <si>
    <t>Matemáticas Aplicadas y Ciencias de la Computación (SNIES 105653)</t>
  </si>
  <si>
    <t>Medicina (SNIES 1295)</t>
  </si>
  <si>
    <t>Periodismo y Opinión Pública (SNIES 15613)</t>
  </si>
  <si>
    <t>Psicología (SNIES 16010)</t>
  </si>
  <si>
    <t>Relaciones Internacionales (SNIES 4753)</t>
  </si>
  <si>
    <t>Sociología (SNIES 4239)</t>
  </si>
  <si>
    <t>Teatro músical (SNIES 108006)</t>
  </si>
  <si>
    <t>Terapia Ocupacional (SNIES 12589)</t>
  </si>
  <si>
    <t>Actividad Física Deporte y Salud</t>
  </si>
  <si>
    <t>Auditoría en Salud</t>
  </si>
  <si>
    <t>Cirugía Cardiovascular</t>
  </si>
  <si>
    <t>Cirugía General</t>
  </si>
  <si>
    <t>Cirugía Vascular Periférica y Angiología</t>
  </si>
  <si>
    <t>College_Ur:Management</t>
  </si>
  <si>
    <t>Coloproctología</t>
  </si>
  <si>
    <t>Derecho Administrativo</t>
  </si>
  <si>
    <t>Derecho Administrativo-Virtual</t>
  </si>
  <si>
    <t>Derecho Aduanero y del Comercio Exterior</t>
  </si>
  <si>
    <t>Derecho Ambiental</t>
  </si>
  <si>
    <t>Derecho Comercial</t>
  </si>
  <si>
    <t>Derecho Constitucional</t>
  </si>
  <si>
    <t>Derecho Contractual</t>
  </si>
  <si>
    <t>Derecho de Familia</t>
  </si>
  <si>
    <t>Derecho de la Empresa</t>
  </si>
  <si>
    <t>Derecho de la Familia</t>
  </si>
  <si>
    <t>Derecho de Seguros</t>
  </si>
  <si>
    <t>Derecho del Mar</t>
  </si>
  <si>
    <t>Derecho Empresarial de los Negocios</t>
  </si>
  <si>
    <t>Derecho en Contratación Estatal y su Gestión</t>
  </si>
  <si>
    <t>Derecho Financiero</t>
  </si>
  <si>
    <t>Derecho Internacional</t>
  </si>
  <si>
    <t>Derecho Internacional de los Derechos Humanos y Derecho Internacional Humanitario</t>
  </si>
  <si>
    <t>Derecho Laboral y de la Seguridad Social</t>
  </si>
  <si>
    <t>Derecho Médico Sanitario</t>
  </si>
  <si>
    <t>Derecho Penal</t>
  </si>
  <si>
    <t>Derecho Procesal</t>
  </si>
  <si>
    <t>Derecho Tributario</t>
  </si>
  <si>
    <t>Derecho Urbano</t>
  </si>
  <si>
    <t>Doctorado en Ciencias Biomédicas</t>
  </si>
  <si>
    <t>Doctorado en Ciencias de la Dirección</t>
  </si>
  <si>
    <t>Doctorado en Derecho</t>
  </si>
  <si>
    <t>Doctorado en Economía</t>
  </si>
  <si>
    <t>Doctorado en Estudios Políticos e internacionales</t>
  </si>
  <si>
    <t>Doctorado en Investigación Clínica</t>
  </si>
  <si>
    <t>Educación para la Paz y Formación Ciudadana</t>
  </si>
  <si>
    <t>En Educación para Profesionales de la Salud (Virtual)</t>
  </si>
  <si>
    <t>en Gobernanza y Desarrollo Territorial</t>
  </si>
  <si>
    <t>Epidemiología</t>
  </si>
  <si>
    <t>Epidemiología-Convenio Con Universidad Ces-Medellín</t>
  </si>
  <si>
    <t>Especialización en anestesia cardiovascular y torácica</t>
  </si>
  <si>
    <t>Especialización en derecho procesal - armenia</t>
  </si>
  <si>
    <t>Especialización en derecho procesal - ibague</t>
  </si>
  <si>
    <t>Especialización en derecho procesal (bogota)</t>
  </si>
  <si>
    <t>Especialización en gestión de turismo sostenible bogota</t>
  </si>
  <si>
    <t>Especialización en gestión de turismo sostenible yopal</t>
  </si>
  <si>
    <t>especialización en radiología e imágenes diagnósticas</t>
  </si>
  <si>
    <t xml:space="preserve">Evaluación y Desarrollo de Proyectos </t>
  </si>
  <si>
    <t>Finanzas</t>
  </si>
  <si>
    <t>Fisioterapia en Paciente Adulto Crítico</t>
  </si>
  <si>
    <t xml:space="preserve">Gerencia de Marketing para Entornos Digitales </t>
  </si>
  <si>
    <t>Gerencia de Mercadeo</t>
  </si>
  <si>
    <t>Gerencia de Negocios Globales</t>
  </si>
  <si>
    <t>Gerencia de Proyectos de Construcción e Infraestructura</t>
  </si>
  <si>
    <t>Gerencia de Proyectos de Servicios de TIC</t>
  </si>
  <si>
    <t>Gerencia de proyectos de TIC</t>
  </si>
  <si>
    <t>Gerencia integal de Sérvicios de Salud</t>
  </si>
  <si>
    <t>Gerencia integal de Sérvicios de Salud (Modalidad Virtual)</t>
  </si>
  <si>
    <t>Gerencia Integral De Servicios De Salud (Virtual)</t>
  </si>
  <si>
    <t>Gerencia Pública y Control FiscaI</t>
  </si>
  <si>
    <t>Gerencia y Gestión Cultural</t>
  </si>
  <si>
    <t>Gerencia y Gestión Cultural (Modalidad Virtual)</t>
  </si>
  <si>
    <t>Gerenéia de la Social y Salud en el Trabajo</t>
  </si>
  <si>
    <t>Gestión Humana</t>
  </si>
  <si>
    <t>Ginecología Y Obstetricia</t>
  </si>
  <si>
    <t>Infectología</t>
  </si>
  <si>
    <t>Innovación Pedagógica (Virtual)</t>
  </si>
  <si>
    <t>Maestría en Actividad Física y Salud</t>
  </si>
  <si>
    <t>Maestría en Administración - MBA One Year</t>
  </si>
  <si>
    <t>Maestría en Administración - MBA Part Time</t>
  </si>
  <si>
    <t>Maestría en Administración de Salud</t>
  </si>
  <si>
    <t>Maestría en Arbitraje: Nacional, Internacional y de Inversión</t>
  </si>
  <si>
    <t>Maestría en Asuntos Globales y Procesos Políticos</t>
  </si>
  <si>
    <t>Maestría En Bioderecho y Bioética</t>
  </si>
  <si>
    <t>Maestría en Business Analytics</t>
  </si>
  <si>
    <t>Maestría en Ciencias de la Rehabilitación</t>
  </si>
  <si>
    <t>Maestría en Ciencias Naturales</t>
  </si>
  <si>
    <t>Maestría en Ciudades Inteligentes y Sostenibles</t>
  </si>
  <si>
    <t>Maestría en Conflicto, Memoria y Paz</t>
  </si>
  <si>
    <t>Maestría En Contratación Pública y su Gestión</t>
  </si>
  <si>
    <t>Maestría en Derecho</t>
  </si>
  <si>
    <t>Maestría en Derecho Administrativo</t>
  </si>
  <si>
    <t>Maestría en Derecho Corporativo</t>
  </si>
  <si>
    <t>Maestría en Derecho Internacional</t>
  </si>
  <si>
    <t>Maestría en Derecho Laboral y de la Seguridad Social</t>
  </si>
  <si>
    <t>Maestría en derecho penal</t>
  </si>
  <si>
    <t>Maestría en Derecho y Gestión Ambiental</t>
  </si>
  <si>
    <t>Maestría En Derecho y Gestión Urbanística</t>
  </si>
  <si>
    <t>Maestría en Dirección</t>
  </si>
  <si>
    <t>Maestría en Economía</t>
  </si>
  <si>
    <t>Maestría en Economía de las Políticas Públicas</t>
  </si>
  <si>
    <t>Maestría en Educación para Profesionales de la Salud</t>
  </si>
  <si>
    <t>Maestría en Emprendimiento e Innovación</t>
  </si>
  <si>
    <t>Maestría en Energías renovables</t>
  </si>
  <si>
    <t>Maestría en Epidemiología</t>
  </si>
  <si>
    <t>Maestría en Estudios Políticos e Internacionales</t>
  </si>
  <si>
    <t>Maestría en Estudios Sociales</t>
  </si>
  <si>
    <t>Maestría en Filosofía</t>
  </si>
  <si>
    <t>Maestría en Finanzas</t>
  </si>
  <si>
    <t>Maestría en Finanzas Cuantitativas</t>
  </si>
  <si>
    <t>Maestría En Gestión Estratégica De La Información E Innovación Digital</t>
  </si>
  <si>
    <t>Maestría en Ingeniería Biomédica</t>
  </si>
  <si>
    <t>Maestría En Inteligencia Emocional Y Bienestar</t>
  </si>
  <si>
    <t>Maestría en Liderazgo Estratégico para la Sostenibilidad</t>
  </si>
  <si>
    <t>Maestría en Marketing</t>
  </si>
  <si>
    <t>Maestría en Matemáticas Aplicadas y ciencias de la computación</t>
  </si>
  <si>
    <t>Maestría En Negocios y Derecho</t>
  </si>
  <si>
    <t>Maestría en Periodismo</t>
  </si>
  <si>
    <t>Maestría en Salud Pública</t>
  </si>
  <si>
    <t>Maestría En Seguridad y Salud en el Trabajo</t>
  </si>
  <si>
    <t>Maestría Estudios Políticos E Internacionales</t>
  </si>
  <si>
    <t>Maestríaen Derecho</t>
  </si>
  <si>
    <t>Maestrías GSB (Graduate School of Business)</t>
  </si>
  <si>
    <t>MBA Tiempo Completo</t>
  </si>
  <si>
    <t>MBA Tiempo Parcial</t>
  </si>
  <si>
    <t>Medicina Crítica y Cuidado Intensivo</t>
  </si>
  <si>
    <t>Medicina de Emergencias</t>
  </si>
  <si>
    <t>Medicina Interna</t>
  </si>
  <si>
    <t>Mercado de Capitales</t>
  </si>
  <si>
    <t>Neurocirugía</t>
  </si>
  <si>
    <t>Neurología</t>
  </si>
  <si>
    <t>Ortopedia y Traumatología</t>
  </si>
  <si>
    <t>Perfusión y Circulación Extracorpórea</t>
  </si>
  <si>
    <t>Psiquiatría</t>
  </si>
  <si>
    <t>Radiología</t>
  </si>
  <si>
    <t>Rehabilitación Cardiaca Pulmonar</t>
  </si>
  <si>
    <t>Rehabilitación Cardiaca Y Pulmonar</t>
  </si>
  <si>
    <t>Salud Ocupacional</t>
  </si>
  <si>
    <t>Seguridad Y Salud En El Trabajo</t>
  </si>
  <si>
    <t>Toxicología</t>
  </si>
  <si>
    <t>Traducción</t>
  </si>
  <si>
    <t>Urología</t>
  </si>
  <si>
    <t>4. AUTORIZACIÓN PROCESO DE COBRANZA
EEl estudiante (o su acudiente) y su codeudor autorizan de manera irrevocable, escrita, expresa, clara, concreta, suficiente, voluntaria e informada a la UNIVERSIDAD DEL  ROSARIO y/o quien haga sus veces y/o cualquiera de los cesionarios de todos los anteriores, para que en el evento de incumplimiento o constitución en mora de las obligaciones adquiridas y contenidas en los títulos valores otorgados como consecuencia de las operaciones de crédito con LA UNIVERSIDAD DEL ROSARIO, se inicie una gestión de cobranza preventiva, prejudicial o judicial, bajo los términos y condiciones mencionados a continuación y que se establecen en la ley 2033 de 2023:
(i) Los cobros que se hagan por gastos administrativos de cobranza y/o reintegro de los mismos, son diferentes y adicionales a las sanciones legales que contempla el título valor por el hecho del incumplimiento. (ii) Los gastos administrativos de cobranza y/o reintegro de los mismos se causan en el evento que se adelante algún tipo de actividad de recordación y/o de recuperación de la cartera, que conlleva la utilización de la infraestructura de personal, administrativa, de recursos físicos, de telecomunicaciones y tecnológicos, y corresponderán hasta el quince por ciento (15%) del valor  del título valor, del saldo en mora y/o del valor total de la obligación incumplida, y serán asumidos por el estudiante y su codeudor, suma a la que se le adicionarán los intereses moratorios que se causen y las demás sanciones e indemnizaciones autorizadas por la ley y pactados en el momento de la aprobación del crédito.
(iii) La gestión de cobranza pre judicial se iniciará una vez se verifique el incumplimiento de la obligación y se realiza mediante comunicación telefónica, SMS, o cualquier otro medio electrónico o correo físico, de acuerdo con la información suministrada por el estudiante y su codeudor para estos fines. (iv) El pago que se haga de las obligaciones objeto de gestión de cobranza se realizará únicamente en las cuentas de recaudo debidamente comunicadas por la UNIVERSIDAD DEL ROSARIO y/o quien haga sus veces y/o cualquiera de los cesionarios de todos los anteriores; no se utiliza servicio personalizado de recaudo, por lo que si se hace el pago en cuentas o por canales diferentes se considerará un pago no válido. (v) Los pagos recibidos se aplicarán de acuerdo con la política vigente, y de acuerdo con la aplicación de pagos contemplados en la misma.</t>
  </si>
  <si>
    <t xml:space="preserve">Esports Management  </t>
  </si>
  <si>
    <t>Biotecnología</t>
  </si>
  <si>
    <t>Criminología E Investigación Criminal</t>
  </si>
  <si>
    <t>Maestría En Asuntos Integrales De Familia</t>
  </si>
  <si>
    <t>Maestría En Derecho  (Renovación)</t>
  </si>
  <si>
    <t>Maestría En Branding Y Comunicación Digital</t>
  </si>
  <si>
    <t>Maestría En Supply Chain Management</t>
  </si>
  <si>
    <t>Maestría En Diseño E Innovación De Materiales</t>
  </si>
  <si>
    <t xml:space="preserve">Emprendimiento  </t>
  </si>
  <si>
    <t>Gerencia  estrategica de empresas  innovadoras</t>
  </si>
  <si>
    <t>Analítica de Datos y Mercados</t>
  </si>
  <si>
    <t>Recuerde: Esta linea de crédito solo aplica para estudiantes nuevos de PREGRADO</t>
  </si>
  <si>
    <t>DETALLES DE SUS PAGOS CREDITO 20% (CORTO PLAZO)</t>
  </si>
  <si>
    <r>
      <rPr>
        <b/>
        <sz val="10"/>
        <color theme="1"/>
        <rFont val="Calibri"/>
        <family val="2"/>
        <scheme val="minor"/>
      </rPr>
      <t>Recuerda que:</t>
    </r>
    <r>
      <rPr>
        <sz val="10"/>
        <color theme="1"/>
        <rFont val="Calibri"/>
        <family val="2"/>
        <scheme val="minor"/>
      </rPr>
      <t xml:space="preserve"> Al contratar esta línea de financiación es importante tener en cuenta que
1. Pagas el 10% de tu matrícula de contado
2. El 20% (corto plazo) de tu matrícula lo pagas durante el semestre académico hasta en 5 cuotas. 
3. EL 70% restante (largo plazo) lo pagas al finalizar tus estudios hasta 1,5 veces, del tiempo del período de estudios.
4. Se emitiran dos extractos mensualmente, uno por el componente de corto plazo y otro que corresponde a los conceptos generados en el larzo plazo
5. . En cualquier momento puedes hacer un abono extraordinario a capital previa solicitud.</t>
    </r>
  </si>
  <si>
    <t>Pago 20% Corto plazo</t>
  </si>
  <si>
    <t>Pago 70% Largo plazo</t>
  </si>
  <si>
    <t>SOLICITUD DE CRÉDITO LARGO PLAZO línea (UR FUTURO)</t>
  </si>
  <si>
    <t>VALOR A PAGAR MENSUAL DURANTE ESTUDIO</t>
  </si>
  <si>
    <t>Crédito durante estudio:</t>
  </si>
  <si>
    <t>Saldo a finalizar estudio:</t>
  </si>
  <si>
    <t>DETALLE DE SUS PAGOS CREDITO 70% (LARGO PLAZO) DURANTE TIEMPO DE ESTUDIO</t>
  </si>
  <si>
    <t>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directamente o a través de un tercero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del operador CIFIN o ante cualquier otro operador de información crediticia y/o  fuente de información legalmente establecida.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t>
  </si>
  <si>
    <t>SOLICITUD DE CRÉDITO CORTO PLAZO (línea 80%-20%)</t>
  </si>
  <si>
    <t>SOLICITUD DE CRÉDITO CORTO PLAZO (línea (20-40-40)</t>
  </si>
  <si>
    <t>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directamente o a través de un tercero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del operador CIFIN o ante cualquier otro operador de información crediticia y/o  fuente de información legalmente establecida.
Autorizamos a LA UNNIVERSIDAD DEL ROSARIO para que que los datos recolectados correspondientes a nombre, número de documento, correo electrónico y teléfono de contacto puedan ser capturados, almacenados, actualizados, usados, procesados, suprimidos, anonimizados, disociados, transmitidos y transferidos a la entidad FINCOMERCIO, para la oferta de servicios crediticios, financieros y/o comerciales por parte de esta, como  tercero aliado de LA UNIVERSIDAD.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</si>
</sst>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quot;$&quot;\ #,##0"/>
    <numFmt numFmtId="165" formatCode="[$$-240A]\ #,##0"/>
    <numFmt numFmtId="166" formatCode="&quot;$&quot;\ #,##0_);[Red]\(&quot;$&quot;\ #,##0\)"/>
    <numFmt numFmtId="167"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rgb="FFC00000"/>
      <name val="Calibri"/>
      <family val="2"/>
      <scheme val="minor"/>
    </font>
    <font>
      <b/>
      <sz val="11"/>
      <color rgb="FFC00000"/>
      <name val="Calibri"/>
      <family val="2"/>
      <scheme val="minor"/>
    </font>
    <font>
      <sz val="9"/>
      <color theme="1"/>
      <name val="Calibri"/>
      <family val="2"/>
      <scheme val="minor"/>
    </font>
    <font>
      <sz val="8"/>
      <name val="Calibri"/>
      <family val="2"/>
      <scheme val="minor"/>
    </font>
    <font>
      <sz val="14"/>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sz val="10"/>
      <name val="Calibri"/>
      <family val="2"/>
      <scheme val="minor"/>
    </font>
    <font>
      <b/>
      <sz val="10"/>
      <color rgb="FFFF0000"/>
      <name val="Calibri"/>
      <family val="2"/>
      <scheme val="minor"/>
    </font>
    <font>
      <b/>
      <sz val="10"/>
      <color theme="0"/>
      <name val="Calibri"/>
      <family val="2"/>
      <scheme val="minor"/>
    </font>
    <font>
      <b/>
      <sz val="10"/>
      <color rgb="FFC00000"/>
      <name val="Calibri"/>
      <family val="2"/>
      <scheme val="minor"/>
    </font>
    <font>
      <sz val="11"/>
      <color theme="0"/>
      <name val="Calibri"/>
      <family val="2"/>
      <scheme val="minor"/>
    </font>
    <font>
      <sz val="11"/>
      <color rgb="FFC00000"/>
      <name val="Calibri"/>
      <family val="2"/>
      <scheme val="minor"/>
    </font>
    <font>
      <sz val="11"/>
      <color rgb="FF000000"/>
      <name val="Candara"/>
      <family val="2"/>
    </font>
  </fonts>
  <fills count="8">
    <fill>
      <patternFill patternType="none"/>
    </fill>
    <fill>
      <patternFill patternType="gray125"/>
    </fill>
    <fill>
      <patternFill patternType="solid">
        <fgColor rgb="FFA80000"/>
        <bgColor indexed="64"/>
      </patternFill>
    </fill>
    <fill>
      <patternFill patternType="solid">
        <fgColor theme="0"/>
        <bgColor indexed="64"/>
      </patternFill>
    </fill>
    <fill>
      <patternFill patternType="solid">
        <fgColor theme="0" tint="-4.9989318521683403E-2"/>
        <bgColor indexed="64"/>
      </patternFill>
    </fill>
    <fill>
      <patternFill patternType="solid">
        <fgColor rgb="FF774A31"/>
        <bgColor indexed="64"/>
      </patternFill>
    </fill>
    <fill>
      <patternFill patternType="solid">
        <fgColor rgb="FF002060"/>
        <bgColor indexed="64"/>
      </patternFill>
    </fill>
    <fill>
      <patternFill patternType="solid">
        <fgColor theme="5" tint="0.79998168889431442"/>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42">
    <xf numFmtId="0" fontId="0" fillId="0" borderId="0" xfId="0"/>
    <xf numFmtId="0" fontId="0" fillId="0" borderId="1" xfId="0" applyBorder="1" applyAlignment="1" applyProtection="1">
      <alignment horizontal="center" vertical="center"/>
      <protection locked="0"/>
    </xf>
    <xf numFmtId="0" fontId="3" fillId="0" borderId="0" xfId="0" applyFont="1"/>
    <xf numFmtId="0" fontId="2" fillId="2" borderId="2" xfId="0" applyFont="1" applyFill="1" applyBorder="1" applyAlignment="1">
      <alignment horizontal="center" vertical="center" wrapText="1"/>
    </xf>
    <xf numFmtId="1" fontId="0" fillId="0" borderId="2" xfId="0" applyNumberFormat="1" applyBorder="1" applyAlignment="1">
      <alignment vertical="center"/>
    </xf>
    <xf numFmtId="17" fontId="0" fillId="0" borderId="2" xfId="0" applyNumberFormat="1" applyBorder="1" applyAlignment="1">
      <alignment vertical="center"/>
    </xf>
    <xf numFmtId="166" fontId="0" fillId="0" borderId="2" xfId="0" applyNumberFormat="1" applyBorder="1" applyAlignment="1">
      <alignment vertical="center"/>
    </xf>
    <xf numFmtId="0" fontId="0" fillId="0" borderId="2" xfId="0" applyBorder="1" applyAlignment="1">
      <alignment vertical="center"/>
    </xf>
    <xf numFmtId="0" fontId="0" fillId="0" borderId="0" xfId="0" applyBorder="1"/>
    <xf numFmtId="0" fontId="0" fillId="0" borderId="0" xfId="0" applyBorder="1" applyAlignment="1">
      <alignment vertical="center"/>
    </xf>
    <xf numFmtId="0" fontId="0" fillId="0" borderId="7" xfId="0" applyBorder="1" applyAlignment="1"/>
    <xf numFmtId="0" fontId="0" fillId="0" borderId="8" xfId="0" applyBorder="1" applyAlignment="1">
      <alignment vertical="center"/>
    </xf>
    <xf numFmtId="0" fontId="0" fillId="0" borderId="7" xfId="0" applyBorder="1" applyAlignment="1">
      <alignment vertical="center"/>
    </xf>
    <xf numFmtId="0" fontId="0" fillId="0" borderId="7" xfId="0" applyBorder="1"/>
    <xf numFmtId="0" fontId="0" fillId="0" borderId="9" xfId="0" applyBorder="1"/>
    <xf numFmtId="0" fontId="0" fillId="0" borderId="10" xfId="0" applyBorder="1"/>
    <xf numFmtId="0" fontId="0" fillId="0" borderId="11" xfId="0" applyBorder="1"/>
    <xf numFmtId="0" fontId="0" fillId="0" borderId="3" xfId="0" applyBorder="1" applyAlignment="1">
      <alignment horizontal="center"/>
    </xf>
    <xf numFmtId="0" fontId="0" fillId="0" borderId="10" xfId="0" applyBorder="1" applyAlignment="1">
      <alignment vertical="center"/>
    </xf>
    <xf numFmtId="0" fontId="0" fillId="0" borderId="12" xfId="0" applyBorder="1" applyAlignment="1">
      <alignment wrapText="1"/>
    </xf>
    <xf numFmtId="0" fontId="0" fillId="0" borderId="2" xfId="0" applyBorder="1"/>
    <xf numFmtId="166" fontId="0" fillId="0" borderId="2" xfId="0" applyNumberFormat="1" applyBorder="1"/>
    <xf numFmtId="0" fontId="0" fillId="0" borderId="15" xfId="0" applyBorder="1" applyAlignment="1" applyProtection="1">
      <alignment horizontal="center" vertical="center"/>
      <protection locked="0"/>
    </xf>
    <xf numFmtId="0" fontId="0" fillId="0" borderId="9" xfId="0" applyBorder="1" applyAlignment="1">
      <alignment vertical="center"/>
    </xf>
    <xf numFmtId="0" fontId="0" fillId="0" borderId="8" xfId="0" applyBorder="1"/>
    <xf numFmtId="0" fontId="0" fillId="0" borderId="0" xfId="0" applyBorder="1" applyAlignment="1" applyProtection="1">
      <alignment vertical="center"/>
      <protection locked="0"/>
    </xf>
    <xf numFmtId="0" fontId="0" fillId="0" borderId="12" xfId="0" applyBorder="1"/>
    <xf numFmtId="0" fontId="0" fillId="0" borderId="3" xfId="0" applyBorder="1"/>
    <xf numFmtId="0" fontId="0" fillId="0" borderId="13" xfId="0" applyBorder="1"/>
    <xf numFmtId="0" fontId="0" fillId="0" borderId="5" xfId="0" applyBorder="1"/>
    <xf numFmtId="164" fontId="0" fillId="0" borderId="0" xfId="0" applyNumberFormat="1" applyBorder="1" applyAlignment="1">
      <alignment horizontal="center" vertical="center"/>
    </xf>
    <xf numFmtId="9" fontId="0" fillId="0" borderId="0" xfId="0" applyNumberFormat="1" applyBorder="1" applyAlignment="1">
      <alignment horizontal="center" vertical="center"/>
    </xf>
    <xf numFmtId="14" fontId="0" fillId="0" borderId="3" xfId="0" applyNumberFormat="1" applyBorder="1" applyAlignment="1"/>
    <xf numFmtId="14" fontId="0" fillId="0" borderId="3" xfId="0" applyNumberFormat="1" applyBorder="1" applyAlignment="1">
      <alignment horizontal="center"/>
    </xf>
    <xf numFmtId="0" fontId="0" fillId="0" borderId="0" xfId="0" applyBorder="1" applyAlignment="1"/>
    <xf numFmtId="9" fontId="0" fillId="0" borderId="33" xfId="2" applyFont="1" applyBorder="1" applyAlignment="1" applyProtection="1">
      <alignment horizontal="center" vertical="center"/>
      <protection hidden="1"/>
    </xf>
    <xf numFmtId="164" fontId="0" fillId="0" borderId="22" xfId="0" applyNumberFormat="1" applyBorder="1" applyAlignment="1" applyProtection="1">
      <alignment vertical="center"/>
      <protection locked="0"/>
    </xf>
    <xf numFmtId="0" fontId="0" fillId="0" borderId="25" xfId="0" applyBorder="1" applyAlignment="1" applyProtection="1">
      <alignment horizontal="center" vertical="center"/>
      <protection locked="0"/>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11" fillId="0" borderId="4" xfId="0" applyFont="1" applyBorder="1" applyAlignment="1">
      <alignment vertical="center"/>
    </xf>
    <xf numFmtId="164" fontId="0" fillId="0" borderId="22" xfId="0" applyNumberForma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0" borderId="0" xfId="0" applyFill="1"/>
    <xf numFmtId="9" fontId="0" fillId="0" borderId="11" xfId="2"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0" fillId="0" borderId="0" xfId="0" applyFill="1" applyBorder="1"/>
    <xf numFmtId="0" fontId="0" fillId="0" borderId="7" xfId="0" applyBorder="1" applyAlignment="1">
      <alignment horizontal="center" vertical="center"/>
    </xf>
    <xf numFmtId="0" fontId="0" fillId="0" borderId="2" xfId="0" applyBorder="1" applyAlignment="1" applyProtection="1">
      <alignment horizontal="center" vertical="center"/>
      <protection locked="0"/>
    </xf>
    <xf numFmtId="0" fontId="0" fillId="0" borderId="12" xfId="0" applyBorder="1" applyAlignment="1">
      <alignment horizontal="center"/>
    </xf>
    <xf numFmtId="0" fontId="0" fillId="0" borderId="23" xfId="0" applyBorder="1" applyAlignment="1" applyProtection="1">
      <alignment horizontal="center" vertical="center"/>
      <protection locked="0"/>
    </xf>
    <xf numFmtId="0" fontId="0" fillId="0" borderId="11" xfId="0" applyBorder="1" applyAlignment="1"/>
    <xf numFmtId="14" fontId="0" fillId="0" borderId="13" xfId="0" applyNumberFormat="1" applyBorder="1" applyAlignment="1"/>
    <xf numFmtId="0" fontId="0" fillId="0" borderId="4"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0" fillId="0" borderId="5"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pplyProtection="1">
      <alignment vertical="center"/>
      <protection locked="0"/>
    </xf>
    <xf numFmtId="0" fontId="9" fillId="0" borderId="2" xfId="0" applyFont="1" applyBorder="1" applyAlignment="1" applyProtection="1">
      <alignment vertical="center"/>
      <protection locked="0"/>
    </xf>
    <xf numFmtId="0" fontId="0" fillId="0" borderId="14" xfId="0" applyBorder="1" applyAlignment="1" applyProtection="1">
      <alignment vertical="center"/>
      <protection locked="0"/>
    </xf>
    <xf numFmtId="0" fontId="6" fillId="0" borderId="4" xfId="0" applyFont="1" applyBorder="1" applyAlignment="1" applyProtection="1">
      <alignment vertical="center"/>
      <protection locked="0"/>
    </xf>
    <xf numFmtId="9" fontId="14" fillId="0" borderId="22" xfId="0" applyNumberFormat="1" applyFont="1" applyBorder="1" applyAlignment="1" applyProtection="1">
      <alignment horizontal="center" vertical="center"/>
    </xf>
    <xf numFmtId="0" fontId="0" fillId="0" borderId="2" xfId="0" applyBorder="1" applyProtection="1">
      <protection locked="0"/>
    </xf>
    <xf numFmtId="9" fontId="0" fillId="0" borderId="23" xfId="2" applyFont="1" applyBorder="1" applyAlignment="1" applyProtection="1">
      <alignment horizontal="center" vertical="center"/>
      <protection locked="0"/>
    </xf>
    <xf numFmtId="9" fontId="0" fillId="0" borderId="0" xfId="0" applyNumberFormat="1" applyBorder="1" applyAlignment="1" applyProtection="1">
      <alignment horizontal="center" vertical="center"/>
    </xf>
    <xf numFmtId="0" fontId="22" fillId="0" borderId="0" xfId="0" applyFont="1"/>
    <xf numFmtId="0" fontId="0" fillId="0" borderId="8"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0" fillId="0" borderId="0" xfId="0" applyBorder="1" applyProtection="1"/>
    <xf numFmtId="0" fontId="0" fillId="0" borderId="11" xfId="0" applyBorder="1" applyProtection="1"/>
    <xf numFmtId="0" fontId="3" fillId="0" borderId="32" xfId="0" applyFont="1" applyBorder="1" applyAlignment="1" applyProtection="1">
      <alignment horizontal="left" vertical="center"/>
    </xf>
    <xf numFmtId="0" fontId="3" fillId="0" borderId="31" xfId="0" applyFont="1" applyBorder="1" applyAlignment="1" applyProtection="1">
      <alignment horizontal="right" vertical="center"/>
    </xf>
    <xf numFmtId="0" fontId="3" fillId="0" borderId="34" xfId="0" applyFont="1" applyBorder="1" applyAlignment="1" applyProtection="1">
      <alignment horizontal="left" vertical="center"/>
    </xf>
    <xf numFmtId="0" fontId="3" fillId="0" borderId="27" xfId="0" applyFont="1" applyBorder="1" applyAlignment="1" applyProtection="1">
      <alignment horizontal="right" vertical="center"/>
    </xf>
    <xf numFmtId="0" fontId="3" fillId="0" borderId="19" xfId="0" applyFont="1" applyBorder="1" applyAlignment="1" applyProtection="1">
      <alignment wrapText="1"/>
    </xf>
    <xf numFmtId="14" fontId="14" fillId="0" borderId="19" xfId="0" applyNumberFormat="1" applyFont="1" applyBorder="1" applyAlignment="1" applyProtection="1">
      <alignment horizontal="center"/>
    </xf>
    <xf numFmtId="0" fontId="3" fillId="0" borderId="22" xfId="0" applyFont="1" applyBorder="1" applyAlignment="1" applyProtection="1"/>
    <xf numFmtId="0" fontId="14" fillId="0" borderId="22" xfId="0" applyFont="1" applyBorder="1" applyAlignment="1" applyProtection="1">
      <alignment horizontal="center"/>
    </xf>
    <xf numFmtId="0" fontId="3" fillId="0" borderId="22" xfId="0" applyFont="1" applyBorder="1" applyAlignment="1" applyProtection="1">
      <alignment vertical="center"/>
    </xf>
    <xf numFmtId="0" fontId="14" fillId="0" borderId="22" xfId="0" applyFont="1" applyBorder="1" applyAlignment="1" applyProtection="1">
      <alignment horizontal="center" vertical="center"/>
    </xf>
    <xf numFmtId="164" fontId="14" fillId="0" borderId="22" xfId="0" applyNumberFormat="1" applyFont="1" applyBorder="1" applyAlignment="1" applyProtection="1">
      <alignment horizontal="center" vertical="center"/>
    </xf>
    <xf numFmtId="165" fontId="15" fillId="0" borderId="22" xfId="0" applyNumberFormat="1" applyFont="1" applyBorder="1" applyAlignment="1" applyProtection="1">
      <alignment horizontal="center" vertical="center"/>
    </xf>
    <xf numFmtId="1" fontId="0" fillId="0" borderId="21" xfId="0" applyNumberFormat="1" applyBorder="1" applyAlignment="1" applyProtection="1">
      <alignment vertical="center"/>
    </xf>
    <xf numFmtId="17" fontId="0" fillId="0" borderId="22" xfId="0" applyNumberFormat="1" applyBorder="1" applyAlignment="1" applyProtection="1">
      <alignment vertical="center"/>
    </xf>
    <xf numFmtId="166" fontId="0" fillId="0" borderId="22" xfId="0" applyNumberFormat="1" applyBorder="1" applyAlignment="1" applyProtection="1">
      <alignment vertical="center"/>
    </xf>
    <xf numFmtId="0" fontId="0" fillId="0" borderId="22" xfId="0" applyBorder="1" applyProtection="1"/>
    <xf numFmtId="166" fontId="0" fillId="0" borderId="22" xfId="0" applyNumberFormat="1" applyBorder="1" applyProtection="1"/>
    <xf numFmtId="0" fontId="0" fillId="0" borderId="21" xfId="0" applyBorder="1" applyAlignment="1" applyProtection="1">
      <alignment vertical="center"/>
    </xf>
    <xf numFmtId="0" fontId="9" fillId="0" borderId="24" xfId="0" applyFont="1" applyBorder="1" applyAlignment="1" applyProtection="1">
      <alignment vertical="center"/>
    </xf>
    <xf numFmtId="0" fontId="0" fillId="0" borderId="25" xfId="0" applyBorder="1" applyProtection="1"/>
    <xf numFmtId="0" fontId="0" fillId="0" borderId="25" xfId="0" applyBorder="1" applyAlignment="1" applyProtection="1">
      <alignment vertical="center"/>
    </xf>
    <xf numFmtId="0" fontId="0" fillId="0" borderId="4" xfId="0"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xf>
    <xf numFmtId="0" fontId="0" fillId="0" borderId="9" xfId="0" applyBorder="1" applyAlignment="1" applyProtection="1">
      <alignment vertical="center"/>
    </xf>
    <xf numFmtId="0" fontId="0" fillId="0" borderId="8" xfId="0" applyBorder="1" applyAlignment="1" applyProtection="1">
      <alignment vertical="center"/>
    </xf>
    <xf numFmtId="0" fontId="6" fillId="0" borderId="4" xfId="0" applyFont="1" applyBorder="1" applyAlignment="1" applyProtection="1">
      <alignment vertical="center"/>
    </xf>
    <xf numFmtId="0" fontId="0" fillId="0" borderId="0" xfId="0" applyBorder="1" applyAlignment="1" applyProtection="1">
      <alignment vertical="center"/>
    </xf>
    <xf numFmtId="0" fontId="0" fillId="0" borderId="12" xfId="0" applyBorder="1" applyProtection="1"/>
    <xf numFmtId="0" fontId="0" fillId="0" borderId="3" xfId="0" applyBorder="1" applyProtection="1"/>
    <xf numFmtId="0" fontId="0" fillId="0" borderId="13" xfId="0" applyBorder="1" applyProtection="1"/>
    <xf numFmtId="0" fontId="0" fillId="0" borderId="0" xfId="0" applyProtection="1"/>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0" fillId="0" borderId="0" xfId="0" applyFill="1" applyBorder="1" applyProtection="1"/>
    <xf numFmtId="0" fontId="0" fillId="0" borderId="0" xfId="0" applyFill="1" applyProtection="1"/>
    <xf numFmtId="0" fontId="20" fillId="0" borderId="8" xfId="0" applyFont="1" applyFill="1" applyBorder="1" applyProtection="1"/>
    <xf numFmtId="0" fontId="21" fillId="0" borderId="7" xfId="0" applyFont="1" applyFill="1" applyBorder="1" applyProtection="1"/>
    <xf numFmtId="0" fontId="21" fillId="0" borderId="9" xfId="0" applyFont="1" applyFill="1" applyBorder="1" applyProtection="1"/>
    <xf numFmtId="0" fontId="21" fillId="0" borderId="0" xfId="0" applyFont="1" applyFill="1" applyBorder="1" applyProtection="1"/>
    <xf numFmtId="0" fontId="20" fillId="0" borderId="10" xfId="0" applyFont="1" applyFill="1" applyBorder="1" applyProtection="1"/>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20" fillId="0" borderId="0" xfId="0" applyFont="1" applyFill="1" applyBorder="1" applyProtection="1"/>
    <xf numFmtId="0" fontId="20" fillId="0" borderId="11" xfId="0" applyFont="1" applyFill="1" applyBorder="1" applyProtection="1"/>
    <xf numFmtId="0" fontId="5" fillId="0" borderId="11" xfId="0" applyFont="1" applyFill="1" applyBorder="1" applyAlignment="1" applyProtection="1">
      <alignment horizontal="center" vertical="center"/>
    </xf>
    <xf numFmtId="0" fontId="0" fillId="0" borderId="11" xfId="0"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4" xfId="0" applyBorder="1" applyAlignment="1" applyProtection="1">
      <alignment wrapText="1"/>
    </xf>
    <xf numFmtId="14" fontId="12" fillId="0" borderId="6" xfId="0" applyNumberFormat="1" applyFont="1" applyBorder="1" applyAlignment="1" applyProtection="1">
      <alignment horizontal="center"/>
    </xf>
    <xf numFmtId="0" fontId="16" fillId="0" borderId="11" xfId="0" applyFont="1" applyFill="1" applyBorder="1" applyAlignment="1" applyProtection="1">
      <alignment horizontal="center" vertical="center" wrapText="1"/>
    </xf>
    <xf numFmtId="0" fontId="0" fillId="0" borderId="8" xfId="0" applyBorder="1" applyAlignment="1" applyProtection="1"/>
    <xf numFmtId="0" fontId="12" fillId="0" borderId="9" xfId="0" applyFont="1" applyBorder="1" applyAlignment="1" applyProtection="1">
      <alignment horizontal="center"/>
    </xf>
    <xf numFmtId="0" fontId="12" fillId="0" borderId="6" xfId="0" applyFont="1" applyBorder="1" applyAlignment="1" applyProtection="1">
      <alignment horizontal="center" vertical="center"/>
    </xf>
    <xf numFmtId="164" fontId="12" fillId="0" borderId="6" xfId="0" applyNumberFormat="1" applyFont="1" applyBorder="1" applyAlignment="1" applyProtection="1">
      <alignment horizontal="center" vertical="center"/>
    </xf>
    <xf numFmtId="9" fontId="12" fillId="0" borderId="6" xfId="0" applyNumberFormat="1" applyFont="1"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0" fillId="0" borderId="4" xfId="0" applyBorder="1" applyAlignment="1" applyProtection="1"/>
    <xf numFmtId="165" fontId="13" fillId="0" borderId="6" xfId="0" applyNumberFormat="1" applyFont="1" applyBorder="1" applyAlignment="1" applyProtection="1">
      <alignment horizontal="center" vertical="center"/>
    </xf>
    <xf numFmtId="0" fontId="2" fillId="2" borderId="2" xfId="0" applyFont="1" applyFill="1" applyBorder="1" applyAlignment="1" applyProtection="1">
      <alignment horizontal="center" vertical="center" wrapText="1"/>
    </xf>
    <xf numFmtId="1" fontId="0" fillId="0" borderId="2" xfId="0" applyNumberFormat="1" applyBorder="1" applyAlignment="1" applyProtection="1">
      <alignment vertical="center"/>
    </xf>
    <xf numFmtId="17" fontId="0" fillId="0" borderId="2" xfId="0" applyNumberFormat="1" applyBorder="1" applyAlignment="1" applyProtection="1">
      <alignment vertical="center"/>
    </xf>
    <xf numFmtId="166" fontId="0" fillId="0" borderId="2" xfId="0" applyNumberFormat="1" applyBorder="1" applyAlignment="1" applyProtection="1">
      <alignment vertical="center"/>
    </xf>
    <xf numFmtId="0" fontId="0" fillId="0" borderId="2" xfId="0" applyBorder="1" applyProtection="1"/>
    <xf numFmtId="166" fontId="0" fillId="0" borderId="2" xfId="0" applyNumberFormat="1" applyBorder="1" applyProtection="1"/>
    <xf numFmtId="0" fontId="9" fillId="0" borderId="4" xfId="0" applyFont="1" applyBorder="1" applyAlignment="1" applyProtection="1">
      <alignment vertical="center"/>
    </xf>
    <xf numFmtId="0" fontId="0" fillId="0" borderId="5" xfId="0" applyBorder="1" applyProtection="1"/>
    <xf numFmtId="0" fontId="2" fillId="0" borderId="11" xfId="0" applyFont="1" applyFill="1" applyBorder="1" applyAlignment="1" applyProtection="1">
      <alignment horizontal="center" vertical="center" wrapText="1"/>
    </xf>
    <xf numFmtId="0" fontId="0" fillId="0" borderId="11" xfId="0" applyFill="1" applyBorder="1" applyAlignment="1" applyProtection="1">
      <alignment horizontal="left" vertical="center"/>
    </xf>
    <xf numFmtId="0" fontId="0" fillId="0" borderId="11" xfId="0" applyFill="1" applyBorder="1" applyAlignment="1" applyProtection="1">
      <alignment vertical="center"/>
    </xf>
    <xf numFmtId="0" fontId="3" fillId="0" borderId="11" xfId="0" applyFont="1" applyFill="1" applyBorder="1" applyAlignment="1" applyProtection="1">
      <alignment horizontal="center" vertical="center"/>
    </xf>
    <xf numFmtId="164" fontId="0" fillId="0" borderId="11" xfId="0" applyNumberFormat="1" applyFill="1" applyBorder="1" applyAlignment="1" applyProtection="1">
      <alignment horizontal="right" vertical="center"/>
    </xf>
    <xf numFmtId="164" fontId="0" fillId="0" borderId="11" xfId="0" applyNumberFormat="1" applyFill="1" applyBorder="1" applyAlignment="1" applyProtection="1">
      <alignment horizontal="left" vertical="center"/>
    </xf>
    <xf numFmtId="0" fontId="2" fillId="0" borderId="11" xfId="0" applyFont="1" applyFill="1" applyBorder="1" applyAlignment="1" applyProtection="1">
      <alignment horizontal="center" vertical="center"/>
    </xf>
    <xf numFmtId="164" fontId="3" fillId="0" borderId="11" xfId="0" applyNumberFormat="1" applyFont="1" applyFill="1" applyBorder="1" applyAlignment="1" applyProtection="1">
      <alignment horizontal="right" vertical="center"/>
    </xf>
    <xf numFmtId="0" fontId="2" fillId="0" borderId="11" xfId="0" applyFont="1" applyFill="1" applyBorder="1" applyAlignment="1" applyProtection="1">
      <alignment horizontal="center" vertical="top" wrapText="1"/>
    </xf>
    <xf numFmtId="0" fontId="10" fillId="0" borderId="11" xfId="0" applyFont="1" applyFill="1" applyBorder="1" applyAlignment="1" applyProtection="1">
      <alignment horizontal="left" vertical="top" wrapText="1"/>
    </xf>
    <xf numFmtId="0" fontId="0" fillId="0" borderId="11" xfId="0" applyFill="1" applyBorder="1" applyAlignment="1" applyProtection="1">
      <alignment horizontal="center"/>
    </xf>
    <xf numFmtId="0" fontId="10" fillId="0" borderId="11" xfId="0" applyFont="1" applyFill="1" applyBorder="1" applyAlignment="1" applyProtection="1">
      <alignment horizontal="center" vertical="center" wrapText="1"/>
    </xf>
    <xf numFmtId="0" fontId="0" fillId="0" borderId="13" xfId="0" applyFill="1" applyBorder="1" applyProtection="1"/>
    <xf numFmtId="0" fontId="0" fillId="0" borderId="31" xfId="0" applyBorder="1" applyAlignment="1" applyProtection="1">
      <alignment horizontal="right" vertical="center"/>
    </xf>
    <xf numFmtId="0" fontId="0" fillId="0" borderId="27" xfId="0" applyBorder="1" applyAlignment="1" applyProtection="1">
      <alignment horizontal="right" vertical="center"/>
    </xf>
    <xf numFmtId="0" fontId="0" fillId="0" borderId="19" xfId="0" applyBorder="1" applyAlignment="1" applyProtection="1">
      <alignment wrapText="1"/>
    </xf>
    <xf numFmtId="0" fontId="0" fillId="0" borderId="22" xfId="0" applyBorder="1" applyAlignment="1" applyProtection="1"/>
    <xf numFmtId="0" fontId="14" fillId="0" borderId="39" xfId="0" applyFont="1" applyBorder="1" applyAlignment="1" applyProtection="1">
      <alignment vertical="center" wrapText="1"/>
    </xf>
    <xf numFmtId="0" fontId="14" fillId="0" borderId="43" xfId="0" applyFont="1" applyBorder="1" applyAlignment="1" applyProtection="1">
      <alignment vertical="center" wrapText="1"/>
    </xf>
    <xf numFmtId="0" fontId="14" fillId="0" borderId="44" xfId="0" applyFont="1" applyBorder="1" applyAlignment="1" applyProtection="1">
      <alignment vertical="center" wrapText="1"/>
    </xf>
    <xf numFmtId="0" fontId="0" fillId="0" borderId="22" xfId="0" applyBorder="1" applyAlignment="1" applyProtection="1">
      <alignment vertical="center"/>
    </xf>
    <xf numFmtId="0" fontId="8" fillId="0" borderId="57" xfId="0" applyFont="1" applyBorder="1" applyAlignment="1" applyProtection="1"/>
    <xf numFmtId="0" fontId="0" fillId="0" borderId="45" xfId="0" applyBorder="1" applyAlignment="1" applyProtection="1"/>
    <xf numFmtId="0" fontId="2" fillId="2" borderId="23" xfId="0" applyFont="1" applyFill="1" applyBorder="1" applyAlignment="1" applyProtection="1">
      <alignment horizontal="center" vertical="center" wrapText="1"/>
    </xf>
    <xf numFmtId="166" fontId="0" fillId="0" borderId="23" xfId="0" applyNumberFormat="1" applyBorder="1" applyAlignment="1" applyProtection="1">
      <alignment vertical="center"/>
    </xf>
    <xf numFmtId="0" fontId="0" fillId="0" borderId="24" xfId="0" applyBorder="1" applyAlignment="1" applyProtection="1">
      <alignment vertical="center"/>
    </xf>
    <xf numFmtId="17" fontId="0" fillId="0" borderId="25" xfId="0" applyNumberFormat="1" applyBorder="1" applyAlignment="1" applyProtection="1">
      <alignment vertical="center"/>
    </xf>
    <xf numFmtId="166" fontId="0" fillId="0" borderId="25" xfId="0" applyNumberFormat="1" applyBorder="1" applyAlignment="1" applyProtection="1">
      <alignment vertical="center"/>
    </xf>
    <xf numFmtId="166" fontId="0" fillId="0" borderId="25" xfId="0" applyNumberFormat="1" applyBorder="1" applyProtection="1"/>
    <xf numFmtId="166" fontId="0" fillId="0" borderId="26" xfId="0" applyNumberFormat="1" applyBorder="1" applyAlignment="1" applyProtection="1">
      <alignment vertical="center"/>
    </xf>
    <xf numFmtId="0" fontId="18" fillId="2" borderId="2"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42" fontId="11" fillId="3" borderId="2" xfId="1" applyFont="1" applyFill="1" applyBorder="1" applyAlignment="1" applyProtection="1">
      <alignment vertical="center" wrapText="1"/>
    </xf>
    <xf numFmtId="166" fontId="9" fillId="3" borderId="2" xfId="1" applyNumberFormat="1" applyFont="1" applyFill="1" applyBorder="1" applyAlignment="1" applyProtection="1">
      <alignment horizontal="center" vertical="center" wrapText="1"/>
    </xf>
    <xf numFmtId="42" fontId="9" fillId="3" borderId="2" xfId="1" applyFont="1" applyFill="1" applyBorder="1" applyAlignment="1" applyProtection="1">
      <alignment horizontal="center" vertical="center" wrapText="1"/>
    </xf>
    <xf numFmtId="42" fontId="11" fillId="3" borderId="2" xfId="1" applyFont="1" applyFill="1" applyBorder="1" applyAlignment="1" applyProtection="1">
      <alignment horizontal="center" vertical="center" wrapText="1"/>
    </xf>
    <xf numFmtId="1" fontId="9" fillId="0" borderId="2" xfId="0" applyNumberFormat="1" applyFont="1" applyBorder="1" applyAlignment="1" applyProtection="1">
      <alignment horizontal="center" vertical="center"/>
    </xf>
    <xf numFmtId="17" fontId="9" fillId="0" borderId="2" xfId="0" applyNumberFormat="1" applyFont="1" applyBorder="1" applyAlignment="1" applyProtection="1">
      <alignment horizontal="center" vertical="center"/>
    </xf>
    <xf numFmtId="166" fontId="9" fillId="0" borderId="2" xfId="0" applyNumberFormat="1" applyFont="1" applyBorder="1" applyAlignment="1" applyProtection="1">
      <alignment horizontal="center" vertical="center"/>
    </xf>
    <xf numFmtId="42" fontId="9" fillId="0" borderId="2" xfId="1" applyFont="1" applyBorder="1" applyAlignment="1" applyProtection="1">
      <alignment vertical="center"/>
    </xf>
    <xf numFmtId="0" fontId="9" fillId="0" borderId="2" xfId="0" applyFont="1" applyBorder="1" applyAlignment="1" applyProtection="1">
      <alignment horizontal="center" vertical="center"/>
    </xf>
    <xf numFmtId="0" fontId="9" fillId="4" borderId="2" xfId="0" applyFont="1" applyFill="1" applyBorder="1" applyAlignment="1" applyProtection="1">
      <alignment horizontal="center" vertical="center"/>
    </xf>
    <xf numFmtId="17" fontId="9" fillId="4" borderId="2" xfId="0" applyNumberFormat="1" applyFont="1" applyFill="1" applyBorder="1" applyAlignment="1" applyProtection="1">
      <alignment horizontal="center" vertical="center"/>
    </xf>
    <xf numFmtId="166" fontId="9" fillId="4" borderId="2" xfId="0" applyNumberFormat="1" applyFont="1" applyFill="1" applyBorder="1" applyAlignment="1" applyProtection="1">
      <alignment horizontal="center" vertical="center"/>
    </xf>
    <xf numFmtId="42" fontId="9" fillId="4" borderId="2" xfId="1" applyFont="1" applyFill="1" applyBorder="1" applyAlignment="1" applyProtection="1">
      <alignment vertical="center"/>
    </xf>
    <xf numFmtId="166" fontId="9" fillId="4" borderId="2" xfId="1" applyNumberFormat="1" applyFont="1" applyFill="1" applyBorder="1" applyAlignment="1" applyProtection="1">
      <alignment horizontal="center" vertical="center" wrapText="1"/>
    </xf>
    <xf numFmtId="42" fontId="9" fillId="4" borderId="2" xfId="1" applyFont="1" applyFill="1" applyBorder="1" applyAlignment="1" applyProtection="1">
      <alignment horizontal="center" vertical="center" wrapText="1"/>
    </xf>
    <xf numFmtId="42" fontId="11" fillId="4" borderId="2" xfId="1" applyFont="1" applyFill="1" applyBorder="1" applyAlignment="1" applyProtection="1">
      <alignment horizontal="center" vertical="center" wrapText="1"/>
    </xf>
    <xf numFmtId="0" fontId="16" fillId="0" borderId="25" xfId="0" applyFont="1" applyBorder="1" applyAlignment="1" applyProtection="1">
      <alignment vertical="center"/>
    </xf>
    <xf numFmtId="0" fontId="16" fillId="0" borderId="26" xfId="0" applyFont="1" applyBorder="1" applyAlignment="1" applyProtection="1">
      <alignment vertical="center"/>
    </xf>
    <xf numFmtId="164" fontId="0" fillId="0" borderId="31" xfId="0" applyNumberFormat="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5" xfId="0" applyBorder="1" applyProtection="1">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center" vertical="center"/>
      <protection locked="0"/>
    </xf>
    <xf numFmtId="9" fontId="0" fillId="0" borderId="23" xfId="2" applyFont="1" applyBorder="1" applyAlignment="1" applyProtection="1">
      <alignment horizontal="center" vertical="center"/>
      <protection locked="0" hidden="1"/>
    </xf>
    <xf numFmtId="0" fontId="0" fillId="0" borderId="24"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0" fillId="0" borderId="27" xfId="0" applyBorder="1" applyAlignment="1" applyProtection="1">
      <alignment horizontal="center" vertical="center"/>
      <protection locked="0"/>
    </xf>
    <xf numFmtId="167" fontId="14" fillId="0" borderId="22" xfId="0" applyNumberFormat="1" applyFont="1" applyBorder="1" applyAlignment="1" applyProtection="1">
      <alignment horizontal="center" vertical="center"/>
    </xf>
    <xf numFmtId="167" fontId="12" fillId="0" borderId="6" xfId="0" applyNumberFormat="1" applyFont="1" applyFill="1" applyBorder="1" applyAlignment="1" applyProtection="1">
      <alignment horizontal="center" vertical="center"/>
    </xf>
    <xf numFmtId="0" fontId="18" fillId="6" borderId="2" xfId="0" applyFont="1" applyFill="1" applyBorder="1" applyAlignment="1" applyProtection="1">
      <alignment horizontal="center" vertical="center" wrapText="1"/>
    </xf>
    <xf numFmtId="164" fontId="11" fillId="3" borderId="2" xfId="1" applyNumberFormat="1" applyFont="1" applyFill="1" applyBorder="1" applyAlignment="1" applyProtection="1">
      <alignment vertical="center" wrapText="1"/>
    </xf>
    <xf numFmtId="0" fontId="0" fillId="7" borderId="22" xfId="0" applyFill="1" applyBorder="1" applyAlignment="1" applyProtection="1">
      <alignment vertical="center"/>
    </xf>
    <xf numFmtId="164" fontId="14" fillId="7" borderId="22" xfId="0" applyNumberFormat="1" applyFont="1" applyFill="1" applyBorder="1" applyAlignment="1" applyProtection="1">
      <alignment horizontal="center" vertical="center"/>
    </xf>
    <xf numFmtId="0" fontId="10" fillId="0" borderId="2" xfId="0" applyFont="1" applyBorder="1" applyAlignment="1">
      <alignment horizontal="left" vertical="top"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vertical="center"/>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2"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3" fillId="0" borderId="2" xfId="0" applyFont="1" applyBorder="1" applyAlignment="1" applyProtection="1">
      <alignment horizontal="left" vertical="center"/>
      <protection locked="0"/>
    </xf>
    <xf numFmtId="164" fontId="3" fillId="0" borderId="4" xfId="0" applyNumberFormat="1" applyFont="1" applyBorder="1" applyAlignment="1" applyProtection="1">
      <alignment horizontal="right" vertical="center"/>
      <protection locked="0"/>
    </xf>
    <xf numFmtId="164" fontId="3" fillId="0" borderId="5" xfId="0" applyNumberFormat="1" applyFont="1" applyBorder="1" applyAlignment="1" applyProtection="1">
      <alignment horizontal="right" vertical="center"/>
      <protection locked="0"/>
    </xf>
    <xf numFmtId="164" fontId="3" fillId="0" borderId="6" xfId="0" applyNumberFormat="1" applyFont="1" applyBorder="1" applyAlignment="1" applyProtection="1">
      <alignment horizontal="right" vertical="center"/>
      <protection locked="0"/>
    </xf>
    <xf numFmtId="164" fontId="3" fillId="0" borderId="2" xfId="0" applyNumberFormat="1" applyFont="1" applyBorder="1" applyAlignment="1" applyProtection="1">
      <alignment horizontal="right" vertical="center"/>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 fillId="2" borderId="2" xfId="0" applyFont="1" applyFill="1" applyBorder="1" applyAlignment="1">
      <alignment horizontal="center" vertical="top" wrapText="1"/>
    </xf>
    <xf numFmtId="164" fontId="0" fillId="0" borderId="4" xfId="0" applyNumberFormat="1" applyBorder="1" applyAlignment="1" applyProtection="1">
      <alignment horizontal="right" vertical="center"/>
      <protection locked="0"/>
    </xf>
    <xf numFmtId="164" fontId="0" fillId="0" borderId="5" xfId="0" applyNumberFormat="1" applyBorder="1" applyAlignment="1" applyProtection="1">
      <alignment horizontal="right" vertical="center"/>
      <protection locked="0"/>
    </xf>
    <xf numFmtId="164" fontId="0" fillId="0" borderId="6" xfId="0" applyNumberFormat="1" applyBorder="1" applyAlignment="1" applyProtection="1">
      <alignment horizontal="right" vertical="center"/>
      <protection locked="0"/>
    </xf>
    <xf numFmtId="164" fontId="0" fillId="0" borderId="8" xfId="0" applyNumberFormat="1" applyBorder="1" applyAlignment="1" applyProtection="1">
      <alignment horizontal="right" vertical="center"/>
      <protection locked="0"/>
    </xf>
    <xf numFmtId="164" fontId="0" fillId="0" borderId="7" xfId="0" applyNumberFormat="1" applyBorder="1" applyAlignment="1" applyProtection="1">
      <alignment horizontal="right" vertical="center"/>
      <protection locked="0"/>
    </xf>
    <xf numFmtId="164" fontId="0" fillId="0" borderId="9" xfId="0" applyNumberFormat="1" applyBorder="1" applyAlignment="1" applyProtection="1">
      <alignment horizontal="right" vertical="center"/>
      <protection locked="0"/>
    </xf>
    <xf numFmtId="164" fontId="0" fillId="0" borderId="10" xfId="0" applyNumberFormat="1" applyBorder="1" applyAlignment="1" applyProtection="1">
      <alignment horizontal="right" vertical="center"/>
      <protection locked="0"/>
    </xf>
    <xf numFmtId="164" fontId="0" fillId="0" borderId="0" xfId="0" applyNumberFormat="1" applyBorder="1" applyAlignment="1" applyProtection="1">
      <alignment horizontal="right" vertical="center"/>
      <protection locked="0"/>
    </xf>
    <xf numFmtId="164" fontId="0" fillId="0" borderId="11" xfId="0" applyNumberFormat="1" applyBorder="1" applyAlignment="1" applyProtection="1">
      <alignment horizontal="right" vertical="center"/>
      <protection locked="0"/>
    </xf>
    <xf numFmtId="164" fontId="0" fillId="0" borderId="12" xfId="0" applyNumberFormat="1" applyBorder="1" applyAlignment="1" applyProtection="1">
      <alignment horizontal="right" vertical="center"/>
      <protection locked="0"/>
    </xf>
    <xf numFmtId="164" fontId="0" fillId="0" borderId="3" xfId="0" applyNumberFormat="1" applyBorder="1" applyAlignment="1" applyProtection="1">
      <alignment horizontal="right" vertical="center"/>
      <protection locked="0"/>
    </xf>
    <xf numFmtId="164" fontId="0" fillId="0" borderId="13" xfId="0" applyNumberForma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164" fontId="0" fillId="0" borderId="2" xfId="0" applyNumberFormat="1" applyBorder="1" applyAlignment="1" applyProtection="1">
      <alignment horizontal="right" vertical="center"/>
      <protection locked="0"/>
    </xf>
    <xf numFmtId="164" fontId="0" fillId="0" borderId="2" xfId="0" applyNumberFormat="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3" fontId="0" fillId="0" borderId="2" xfId="0" applyNumberFormat="1" applyBorder="1" applyAlignment="1" applyProtection="1">
      <alignment horizontal="left" vertical="center"/>
      <protection locked="0"/>
    </xf>
    <xf numFmtId="0" fontId="9" fillId="0" borderId="8" xfId="0" applyFont="1" applyBorder="1" applyAlignment="1">
      <alignment horizont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wrapText="1"/>
    </xf>
    <xf numFmtId="0" fontId="8" fillId="0" borderId="10" xfId="0" applyFont="1" applyBorder="1" applyAlignment="1">
      <alignment horizontal="left"/>
    </xf>
    <xf numFmtId="0" fontId="8" fillId="0" borderId="0" xfId="0" applyFont="1" applyBorder="1" applyAlignment="1">
      <alignment horizontal="left"/>
    </xf>
    <xf numFmtId="0" fontId="8" fillId="0" borderId="11" xfId="0" applyFont="1" applyBorder="1" applyAlignment="1">
      <alignment horizontal="left"/>
    </xf>
    <xf numFmtId="0" fontId="0" fillId="0" borderId="11" xfId="0" applyBorder="1" applyAlignment="1">
      <alignment horizontal="center"/>
    </xf>
    <xf numFmtId="0" fontId="0" fillId="0" borderId="4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54" xfId="0" applyFont="1" applyBorder="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6" fillId="0" borderId="56" xfId="0" applyFont="1" applyBorder="1" applyAlignment="1" applyProtection="1">
      <alignment horizontal="center" vertical="center"/>
      <protection hidden="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26" xfId="0" applyFont="1" applyBorder="1" applyAlignment="1" applyProtection="1">
      <alignment horizontal="center" vertical="center"/>
    </xf>
    <xf numFmtId="0" fontId="0" fillId="0" borderId="3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2" xfId="0" applyFont="1" applyFill="1" applyBorder="1" applyAlignment="1" applyProtection="1">
      <alignment horizontal="center" vertical="center" wrapText="1"/>
      <protection hidden="1"/>
    </xf>
    <xf numFmtId="0" fontId="0" fillId="0" borderId="51" xfId="0" applyFont="1" applyFill="1" applyBorder="1" applyAlignment="1" applyProtection="1">
      <alignment horizontal="center" vertical="center" wrapText="1"/>
      <protection hidden="1"/>
    </xf>
    <xf numFmtId="0" fontId="0" fillId="0" borderId="53" xfId="0" applyFont="1" applyFill="1" applyBorder="1" applyAlignment="1" applyProtection="1">
      <alignment horizontal="center" vertical="center" wrapText="1"/>
      <protection hidden="1"/>
    </xf>
    <xf numFmtId="0" fontId="14" fillId="0" borderId="39"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4" fillId="0" borderId="41" xfId="0" applyFont="1" applyBorder="1" applyAlignment="1" applyProtection="1">
      <alignment horizontal="center" vertical="center" wrapText="1"/>
    </xf>
    <xf numFmtId="0" fontId="14" fillId="0" borderId="42" xfId="0" applyFont="1" applyBorder="1" applyAlignment="1" applyProtection="1">
      <alignment horizontal="center" vertical="center" wrapText="1"/>
    </xf>
    <xf numFmtId="0" fontId="14" fillId="0" borderId="43" xfId="0" applyFont="1" applyBorder="1" applyAlignment="1" applyProtection="1">
      <alignment horizontal="center" vertical="center" wrapText="1"/>
    </xf>
    <xf numFmtId="0" fontId="14" fillId="0" borderId="44" xfId="0" applyFont="1" applyBorder="1" applyAlignment="1" applyProtection="1">
      <alignment horizontal="center" vertical="center" wrapText="1"/>
    </xf>
    <xf numFmtId="0" fontId="0" fillId="0" borderId="14" xfId="0" applyBorder="1" applyAlignment="1" applyProtection="1">
      <alignment horizontal="center"/>
    </xf>
    <xf numFmtId="0" fontId="0" fillId="0" borderId="17" xfId="0" applyBorder="1" applyAlignment="1" applyProtection="1">
      <alignment horizontal="center"/>
    </xf>
    <xf numFmtId="0" fontId="2" fillId="2" borderId="1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0" borderId="12" xfId="0" applyBorder="1" applyAlignment="1" applyProtection="1">
      <alignment horizontal="left" vertical="center"/>
    </xf>
    <xf numFmtId="0" fontId="0" fillId="0" borderId="3" xfId="0" applyBorder="1" applyAlignment="1" applyProtection="1">
      <alignment horizontal="left" vertical="center"/>
    </xf>
    <xf numFmtId="0" fontId="0" fillId="0" borderId="13" xfId="0" applyBorder="1" applyAlignment="1" applyProtection="1">
      <alignment horizontal="left" vertical="center"/>
    </xf>
    <xf numFmtId="0" fontId="2" fillId="2" borderId="2" xfId="0" applyFont="1" applyFill="1" applyBorder="1" applyAlignment="1" applyProtection="1">
      <alignment horizontal="center" vertical="top" wrapText="1"/>
    </xf>
    <xf numFmtId="0" fontId="10" fillId="0" borderId="2" xfId="0" applyFont="1" applyBorder="1" applyAlignment="1" applyProtection="1">
      <alignment horizontal="left" vertical="top" wrapText="1"/>
    </xf>
    <xf numFmtId="0" fontId="12" fillId="0" borderId="42" xfId="0" applyFont="1" applyBorder="1" applyAlignment="1" applyProtection="1">
      <alignment horizontal="center" wrapText="1"/>
    </xf>
    <xf numFmtId="0" fontId="12" fillId="0" borderId="43" xfId="0" applyFont="1" applyBorder="1" applyAlignment="1" applyProtection="1">
      <alignment horizontal="center" wrapText="1"/>
    </xf>
    <xf numFmtId="0" fontId="12" fillId="0" borderId="44" xfId="0" applyFont="1" applyBorder="1" applyAlignment="1" applyProtection="1">
      <alignment horizontal="center" wrapText="1"/>
    </xf>
    <xf numFmtId="0" fontId="12" fillId="0" borderId="39" xfId="0" applyFont="1" applyBorder="1" applyAlignment="1" applyProtection="1">
      <alignment horizontal="left" wrapText="1"/>
    </xf>
    <xf numFmtId="0" fontId="12" fillId="0" borderId="40" xfId="0" applyFont="1" applyBorder="1" applyAlignment="1" applyProtection="1">
      <alignment horizontal="left" wrapText="1"/>
    </xf>
    <xf numFmtId="0" fontId="12" fillId="0" borderId="41" xfId="0" applyFont="1" applyBorder="1" applyAlignment="1" applyProtection="1">
      <alignment horizontal="left"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31" xfId="0" applyFont="1" applyBorder="1" applyAlignment="1" applyProtection="1">
      <alignment horizontal="left" vertical="center"/>
    </xf>
    <xf numFmtId="0" fontId="0" fillId="0" borderId="27" xfId="0" applyBorder="1" applyAlignment="1" applyProtection="1">
      <alignment horizontal="left" vertical="center"/>
      <protection locked="0"/>
    </xf>
    <xf numFmtId="0" fontId="3" fillId="0" borderId="27"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8" fillId="0" borderId="21" xfId="0" applyFont="1" applyBorder="1" applyAlignment="1" applyProtection="1">
      <alignment horizontal="left"/>
    </xf>
    <xf numFmtId="0" fontId="8" fillId="0" borderId="22" xfId="0" applyFont="1" applyBorder="1" applyAlignment="1" applyProtection="1">
      <alignment horizontal="left"/>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3" xfId="0" applyFont="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22"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8"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4" fillId="0" borderId="0"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8"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54" xfId="0" applyFont="1" applyBorder="1" applyAlignment="1" applyProtection="1">
      <alignment horizontal="center" vertical="center"/>
      <protection locked="0" hidden="1"/>
    </xf>
    <xf numFmtId="0" fontId="6" fillId="0" borderId="55" xfId="0" applyFont="1" applyBorder="1" applyAlignment="1" applyProtection="1">
      <alignment horizontal="center" vertical="center"/>
      <protection locked="0" hidden="1"/>
    </xf>
    <xf numFmtId="0" fontId="6" fillId="0" borderId="56" xfId="0" applyFont="1" applyBorder="1" applyAlignment="1" applyProtection="1">
      <alignment horizontal="center" vertical="center"/>
      <protection locked="0" hidden="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9" fillId="0" borderId="8"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1" fillId="0" borderId="4" xfId="0" applyFont="1" applyBorder="1" applyAlignment="1" applyProtection="1">
      <alignment horizontal="center" vertical="center"/>
    </xf>
    <xf numFmtId="0" fontId="11" fillId="0" borderId="46" xfId="0" applyFont="1" applyBorder="1" applyAlignment="1" applyProtection="1">
      <alignment horizontal="center" vertical="center"/>
    </xf>
    <xf numFmtId="0" fontId="0" fillId="0" borderId="16" xfId="0" applyBorder="1" applyAlignment="1" applyProtection="1">
      <alignment horizontal="left" vertical="center"/>
    </xf>
    <xf numFmtId="0" fontId="2" fillId="2" borderId="18"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0" fillId="0" borderId="27" xfId="0" applyBorder="1" applyAlignment="1" applyProtection="1">
      <alignment horizontal="center" vertical="center"/>
      <protection locked="0"/>
    </xf>
    <xf numFmtId="0" fontId="0" fillId="0" borderId="22" xfId="0" applyBorder="1" applyAlignment="1" applyProtection="1">
      <alignment horizontal="left" vertical="center"/>
    </xf>
    <xf numFmtId="0" fontId="0" fillId="0" borderId="52" xfId="0" applyFont="1" applyFill="1" applyBorder="1" applyAlignment="1" applyProtection="1">
      <alignment horizontal="center" vertical="center"/>
      <protection hidden="1"/>
    </xf>
    <xf numFmtId="0" fontId="0" fillId="0" borderId="51"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0" fillId="0" borderId="31" xfId="0" applyBorder="1" applyAlignment="1" applyProtection="1">
      <alignment horizontal="left" vertical="center"/>
    </xf>
    <xf numFmtId="0" fontId="8" fillId="0" borderId="55" xfId="0" applyFont="1" applyBorder="1" applyAlignment="1" applyProtection="1">
      <alignment horizontal="center"/>
    </xf>
    <xf numFmtId="0" fontId="8" fillId="0" borderId="58" xfId="0" applyFont="1" applyBorder="1" applyAlignment="1" applyProtection="1">
      <alignment horizontal="center"/>
    </xf>
    <xf numFmtId="0" fontId="8" fillId="0" borderId="36" xfId="0" applyFont="1" applyBorder="1" applyAlignment="1" applyProtection="1">
      <alignment horizontal="left"/>
    </xf>
    <xf numFmtId="0" fontId="8" fillId="0" borderId="37" xfId="0" applyFont="1" applyBorder="1" applyAlignment="1" applyProtection="1">
      <alignment horizontal="left"/>
    </xf>
    <xf numFmtId="0" fontId="8" fillId="0" borderId="38" xfId="0" applyFont="1" applyBorder="1" applyAlignment="1" applyProtection="1">
      <alignment horizontal="left"/>
    </xf>
    <xf numFmtId="0" fontId="18" fillId="6" borderId="5" xfId="0" applyFont="1" applyFill="1" applyBorder="1" applyAlignment="1" applyProtection="1">
      <alignment horizontal="center" vertical="center" wrapText="1"/>
    </xf>
    <xf numFmtId="0" fontId="3" fillId="0" borderId="0" xfId="0" applyFont="1" applyAlignment="1">
      <alignment horizontal="center"/>
    </xf>
  </cellXfs>
  <cellStyles count="3">
    <cellStyle name="Moneda [0]" xfId="1" builtinId="7"/>
    <cellStyle name="Normal" xfId="0" builtinId="0"/>
    <cellStyle name="Porcentaje"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FD23"/>
      <color rgb="FF774A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2</xdr:row>
      <xdr:rowOff>76201</xdr:rowOff>
    </xdr:from>
    <xdr:to>
      <xdr:col>3</xdr:col>
      <xdr:colOff>625645</xdr:colOff>
      <xdr:row>5</xdr:row>
      <xdr:rowOff>19050</xdr:rowOff>
    </xdr:to>
    <xdr:pic>
      <xdr:nvPicPr>
        <xdr:cNvPr id="2" name="Imagen 1">
          <a:extLst>
            <a:ext uri="{FF2B5EF4-FFF2-40B4-BE49-F238E27FC236}">
              <a16:creationId xmlns:a16="http://schemas.microsoft.com/office/drawing/2014/main" id="{BD9D0DEB-294B-4D03-B5F0-8BF2CB6060F3}"/>
            </a:ext>
          </a:extLst>
        </xdr:cNvPr>
        <xdr:cNvPicPr>
          <a:picLocks noChangeAspect="1"/>
        </xdr:cNvPicPr>
      </xdr:nvPicPr>
      <xdr:blipFill rotWithShape="1">
        <a:blip xmlns:r="http://schemas.openxmlformats.org/officeDocument/2006/relationships" r:embed="rId1"/>
        <a:srcRect l="45833" t="39849" r="45967" b="45696"/>
        <a:stretch/>
      </xdr:blipFill>
      <xdr:spPr>
        <a:xfrm>
          <a:off x="1085849" y="457201"/>
          <a:ext cx="578021" cy="609599"/>
        </a:xfrm>
        <a:prstGeom prst="rect">
          <a:avLst/>
        </a:prstGeom>
      </xdr:spPr>
    </xdr:pic>
    <xdr:clientData/>
  </xdr:twoCellAnchor>
  <xdr:twoCellAnchor editAs="oneCell">
    <xdr:from>
      <xdr:col>9</xdr:col>
      <xdr:colOff>428625</xdr:colOff>
      <xdr:row>2</xdr:row>
      <xdr:rowOff>68816</xdr:rowOff>
    </xdr:from>
    <xdr:to>
      <xdr:col>11</xdr:col>
      <xdr:colOff>704850</xdr:colOff>
      <xdr:row>5</xdr:row>
      <xdr:rowOff>18011</xdr:rowOff>
    </xdr:to>
    <xdr:pic>
      <xdr:nvPicPr>
        <xdr:cNvPr id="3" name="Imagen 2">
          <a:extLst>
            <a:ext uri="{FF2B5EF4-FFF2-40B4-BE49-F238E27FC236}">
              <a16:creationId xmlns:a16="http://schemas.microsoft.com/office/drawing/2014/main" id="{DB4CD24E-4489-4525-A748-E261828AD7A2}"/>
            </a:ext>
          </a:extLst>
        </xdr:cNvPr>
        <xdr:cNvPicPr>
          <a:picLocks noChangeAspect="1"/>
        </xdr:cNvPicPr>
      </xdr:nvPicPr>
      <xdr:blipFill>
        <a:blip xmlns:r="http://schemas.openxmlformats.org/officeDocument/2006/relationships" r:embed="rId2"/>
        <a:stretch>
          <a:fillRect/>
        </a:stretch>
      </xdr:blipFill>
      <xdr:spPr>
        <a:xfrm>
          <a:off x="7362825" y="449816"/>
          <a:ext cx="1800225" cy="61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89647</xdr:colOff>
      <xdr:row>1</xdr:row>
      <xdr:rowOff>142392</xdr:rowOff>
    </xdr:from>
    <xdr:to>
      <xdr:col>3</xdr:col>
      <xdr:colOff>208430</xdr:colOff>
      <xdr:row>5</xdr:row>
      <xdr:rowOff>186243</xdr:rowOff>
    </xdr:to>
    <xdr:pic>
      <xdr:nvPicPr>
        <xdr:cNvPr id="2" name="Imagen 1">
          <a:extLst>
            <a:ext uri="{FF2B5EF4-FFF2-40B4-BE49-F238E27FC236}">
              <a16:creationId xmlns:a16="http://schemas.microsoft.com/office/drawing/2014/main" id="{0014375D-7568-4F17-AAED-6F056D259CED}"/>
            </a:ext>
          </a:extLst>
        </xdr:cNvPr>
        <xdr:cNvPicPr>
          <a:picLocks noChangeAspect="1"/>
        </xdr:cNvPicPr>
      </xdr:nvPicPr>
      <xdr:blipFill rotWithShape="1">
        <a:blip xmlns:r="http://schemas.openxmlformats.org/officeDocument/2006/relationships" r:embed="rId1"/>
        <a:srcRect l="45833" t="39849" r="45967" b="45696"/>
        <a:stretch/>
      </xdr:blipFill>
      <xdr:spPr>
        <a:xfrm>
          <a:off x="1613647" y="332892"/>
          <a:ext cx="858371" cy="850675"/>
        </a:xfrm>
        <a:prstGeom prst="rect">
          <a:avLst/>
        </a:prstGeom>
      </xdr:spPr>
    </xdr:pic>
    <xdr:clientData/>
  </xdr:twoCellAnchor>
  <xdr:twoCellAnchor editAs="oneCell">
    <xdr:from>
      <xdr:col>8</xdr:col>
      <xdr:colOff>411443</xdr:colOff>
      <xdr:row>3</xdr:row>
      <xdr:rowOff>57150</xdr:rowOff>
    </xdr:from>
    <xdr:to>
      <xdr:col>11</xdr:col>
      <xdr:colOff>171569</xdr:colOff>
      <xdr:row>6</xdr:row>
      <xdr:rowOff>6149</xdr:rowOff>
    </xdr:to>
    <xdr:pic>
      <xdr:nvPicPr>
        <xdr:cNvPr id="3" name="Imagen 2">
          <a:extLst>
            <a:ext uri="{FF2B5EF4-FFF2-40B4-BE49-F238E27FC236}">
              <a16:creationId xmlns:a16="http://schemas.microsoft.com/office/drawing/2014/main" id="{B904956D-1063-41B6-AF80-46E772D8D1AD}"/>
            </a:ext>
          </a:extLst>
        </xdr:cNvPr>
        <xdr:cNvPicPr>
          <a:picLocks noChangeAspect="1"/>
        </xdr:cNvPicPr>
      </xdr:nvPicPr>
      <xdr:blipFill>
        <a:blip xmlns:r="http://schemas.openxmlformats.org/officeDocument/2006/relationships" r:embed="rId2"/>
        <a:stretch>
          <a:fillRect/>
        </a:stretch>
      </xdr:blipFill>
      <xdr:spPr>
        <a:xfrm>
          <a:off x="8244355" y="628650"/>
          <a:ext cx="1799596" cy="610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1</xdr:row>
      <xdr:rowOff>66675</xdr:rowOff>
    </xdr:from>
    <xdr:to>
      <xdr:col>10</xdr:col>
      <xdr:colOff>466790</xdr:colOff>
      <xdr:row>4</xdr:row>
      <xdr:rowOff>15674</xdr:rowOff>
    </xdr:to>
    <xdr:pic>
      <xdr:nvPicPr>
        <xdr:cNvPr id="9" name="Imagen 8">
          <a:extLst>
            <a:ext uri="{FF2B5EF4-FFF2-40B4-BE49-F238E27FC236}">
              <a16:creationId xmlns:a16="http://schemas.microsoft.com/office/drawing/2014/main" id="{12F0E8C3-846A-4A5A-ADBF-99943CED667B}"/>
            </a:ext>
          </a:extLst>
        </xdr:cNvPr>
        <xdr:cNvPicPr>
          <a:picLocks noChangeAspect="1"/>
        </xdr:cNvPicPr>
      </xdr:nvPicPr>
      <xdr:blipFill>
        <a:blip xmlns:r="http://schemas.openxmlformats.org/officeDocument/2006/relationships" r:embed="rId1"/>
        <a:stretch>
          <a:fillRect/>
        </a:stretch>
      </xdr:blipFill>
      <xdr:spPr>
        <a:xfrm>
          <a:off x="7639050" y="257175"/>
          <a:ext cx="1798476" cy="615749"/>
        </a:xfrm>
        <a:prstGeom prst="rect">
          <a:avLst/>
        </a:prstGeom>
      </xdr:spPr>
    </xdr:pic>
    <xdr:clientData/>
  </xdr:twoCellAnchor>
  <xdr:twoCellAnchor editAs="oneCell">
    <xdr:from>
      <xdr:col>2</xdr:col>
      <xdr:colOff>19050</xdr:colOff>
      <xdr:row>1</xdr:row>
      <xdr:rowOff>47625</xdr:rowOff>
    </xdr:from>
    <xdr:to>
      <xdr:col>3</xdr:col>
      <xdr:colOff>9525</xdr:colOff>
      <xdr:row>5</xdr:row>
      <xdr:rowOff>0</xdr:rowOff>
    </xdr:to>
    <xdr:pic>
      <xdr:nvPicPr>
        <xdr:cNvPr id="10" name="Imagen 9">
          <a:extLst>
            <a:ext uri="{FF2B5EF4-FFF2-40B4-BE49-F238E27FC236}">
              <a16:creationId xmlns:a16="http://schemas.microsoft.com/office/drawing/2014/main" id="{4C3D92C6-FF40-4FED-82BC-1E641835595E}"/>
            </a:ext>
          </a:extLst>
        </xdr:cNvPr>
        <xdr:cNvPicPr>
          <a:picLocks noChangeAspect="1"/>
        </xdr:cNvPicPr>
      </xdr:nvPicPr>
      <xdr:blipFill rotWithShape="1">
        <a:blip xmlns:r="http://schemas.openxmlformats.org/officeDocument/2006/relationships" r:embed="rId2"/>
        <a:srcRect l="45833" t="39849" r="45967" b="45696"/>
        <a:stretch/>
      </xdr:blipFill>
      <xdr:spPr>
        <a:xfrm>
          <a:off x="1104900" y="238125"/>
          <a:ext cx="733425"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54429</xdr:colOff>
      <xdr:row>2</xdr:row>
      <xdr:rowOff>40822</xdr:rowOff>
    </xdr:from>
    <xdr:to>
      <xdr:col>2</xdr:col>
      <xdr:colOff>902596</xdr:colOff>
      <xdr:row>5</xdr:row>
      <xdr:rowOff>211140</xdr:rowOff>
    </xdr:to>
    <xdr:pic>
      <xdr:nvPicPr>
        <xdr:cNvPr id="2" name="Imagen 1">
          <a:extLst>
            <a:ext uri="{FF2B5EF4-FFF2-40B4-BE49-F238E27FC236}">
              <a16:creationId xmlns:a16="http://schemas.microsoft.com/office/drawing/2014/main" id="{8DDD08D5-F22B-40DA-AE4D-3BA32011AD88}"/>
            </a:ext>
          </a:extLst>
        </xdr:cNvPr>
        <xdr:cNvPicPr>
          <a:picLocks noChangeAspect="1"/>
        </xdr:cNvPicPr>
      </xdr:nvPicPr>
      <xdr:blipFill rotWithShape="1">
        <a:blip xmlns:r="http://schemas.openxmlformats.org/officeDocument/2006/relationships" r:embed="rId1"/>
        <a:srcRect l="45833" t="39849" r="45967" b="45696"/>
        <a:stretch/>
      </xdr:blipFill>
      <xdr:spPr>
        <a:xfrm>
          <a:off x="1578429" y="421822"/>
          <a:ext cx="858371" cy="850675"/>
        </a:xfrm>
        <a:prstGeom prst="rect">
          <a:avLst/>
        </a:prstGeom>
      </xdr:spPr>
    </xdr:pic>
    <xdr:clientData/>
  </xdr:twoCellAnchor>
  <xdr:twoCellAnchor editAs="oneCell">
    <xdr:from>
      <xdr:col>8</xdr:col>
      <xdr:colOff>1051780</xdr:colOff>
      <xdr:row>3</xdr:row>
      <xdr:rowOff>173295</xdr:rowOff>
    </xdr:from>
    <xdr:to>
      <xdr:col>11</xdr:col>
      <xdr:colOff>7483</xdr:colOff>
      <xdr:row>6</xdr:row>
      <xdr:rowOff>48655</xdr:rowOff>
    </xdr:to>
    <xdr:pic>
      <xdr:nvPicPr>
        <xdr:cNvPr id="3" name="Imagen 2">
          <a:extLst>
            <a:ext uri="{FF2B5EF4-FFF2-40B4-BE49-F238E27FC236}">
              <a16:creationId xmlns:a16="http://schemas.microsoft.com/office/drawing/2014/main" id="{435C8CBD-9FB8-4F36-A6E5-0C1E52322F62}"/>
            </a:ext>
          </a:extLst>
        </xdr:cNvPr>
        <xdr:cNvPicPr>
          <a:picLocks noChangeAspect="1"/>
        </xdr:cNvPicPr>
      </xdr:nvPicPr>
      <xdr:blipFill>
        <a:blip xmlns:r="http://schemas.openxmlformats.org/officeDocument/2006/relationships" r:embed="rId2"/>
        <a:stretch>
          <a:fillRect/>
        </a:stretch>
      </xdr:blipFill>
      <xdr:spPr>
        <a:xfrm>
          <a:off x="8916709" y="744795"/>
          <a:ext cx="1799596" cy="610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54429</xdr:colOff>
      <xdr:row>2</xdr:row>
      <xdr:rowOff>40822</xdr:rowOff>
    </xdr:from>
    <xdr:to>
      <xdr:col>2</xdr:col>
      <xdr:colOff>902596</xdr:colOff>
      <xdr:row>5</xdr:row>
      <xdr:rowOff>211140</xdr:rowOff>
    </xdr:to>
    <xdr:pic>
      <xdr:nvPicPr>
        <xdr:cNvPr id="2" name="Imagen 1">
          <a:extLst>
            <a:ext uri="{FF2B5EF4-FFF2-40B4-BE49-F238E27FC236}">
              <a16:creationId xmlns:a16="http://schemas.microsoft.com/office/drawing/2014/main" id="{92DFF2D5-8280-409D-9980-0C1A97B62421}"/>
            </a:ext>
          </a:extLst>
        </xdr:cNvPr>
        <xdr:cNvPicPr>
          <a:picLocks noChangeAspect="1"/>
        </xdr:cNvPicPr>
      </xdr:nvPicPr>
      <xdr:blipFill rotWithShape="1">
        <a:blip xmlns:r="http://schemas.openxmlformats.org/officeDocument/2006/relationships" r:embed="rId1"/>
        <a:srcRect l="45833" t="39849" r="45967" b="45696"/>
        <a:stretch/>
      </xdr:blipFill>
      <xdr:spPr>
        <a:xfrm>
          <a:off x="1073604" y="421822"/>
          <a:ext cx="848167" cy="837068"/>
        </a:xfrm>
        <a:prstGeom prst="rect">
          <a:avLst/>
        </a:prstGeom>
      </xdr:spPr>
    </xdr:pic>
    <xdr:clientData/>
  </xdr:twoCellAnchor>
  <xdr:twoCellAnchor editAs="oneCell">
    <xdr:from>
      <xdr:col>9</xdr:col>
      <xdr:colOff>569926</xdr:colOff>
      <xdr:row>2</xdr:row>
      <xdr:rowOff>61236</xdr:rowOff>
    </xdr:from>
    <xdr:to>
      <xdr:col>11</xdr:col>
      <xdr:colOff>612600</xdr:colOff>
      <xdr:row>4</xdr:row>
      <xdr:rowOff>216743</xdr:rowOff>
    </xdr:to>
    <xdr:pic>
      <xdr:nvPicPr>
        <xdr:cNvPr id="3" name="Imagen 2">
          <a:extLst>
            <a:ext uri="{FF2B5EF4-FFF2-40B4-BE49-F238E27FC236}">
              <a16:creationId xmlns:a16="http://schemas.microsoft.com/office/drawing/2014/main" id="{F89629CF-973A-4717-97D0-D8C03BB4BBAD}"/>
            </a:ext>
          </a:extLst>
        </xdr:cNvPr>
        <xdr:cNvPicPr>
          <a:picLocks noChangeAspect="1"/>
        </xdr:cNvPicPr>
      </xdr:nvPicPr>
      <xdr:blipFill>
        <a:blip xmlns:r="http://schemas.openxmlformats.org/officeDocument/2006/relationships" r:embed="rId2"/>
        <a:stretch>
          <a:fillRect/>
        </a:stretch>
      </xdr:blipFill>
      <xdr:spPr>
        <a:xfrm>
          <a:off x="10106132" y="442236"/>
          <a:ext cx="1801997" cy="5813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urosario.edu.co/Escuela-de-Administracion/Inicio/" TargetMode="External"/><Relationship Id="rId2" Type="http://schemas.openxmlformats.org/officeDocument/2006/relationships/hyperlink" Target="http://www.urosario.edu.co/Escuela-de-Administracion/Inicio/" TargetMode="External"/><Relationship Id="rId1" Type="http://schemas.openxmlformats.org/officeDocument/2006/relationships/hyperlink" Target="http://www.urosario.edu.co/Facultad-Jurisprudencia/Programa-de-Pregrado/Presentacion/"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A1BB-291C-4945-BA8F-518969E572B4}">
  <sheetPr codeName="Hoja3"/>
  <dimension ref="A1:N75"/>
  <sheetViews>
    <sheetView showGridLines="0" topLeftCell="B1" zoomScale="84" zoomScaleNormal="84" workbookViewId="0">
      <selection activeCell="E8" sqref="E8:G8"/>
    </sheetView>
  </sheetViews>
  <sheetFormatPr baseColWidth="10" defaultColWidth="0" defaultRowHeight="15" zeroHeight="1" x14ac:dyDescent="0.25"/>
  <cols>
    <col min="1" max="1" width="5.140625" hidden="1" customWidth="1"/>
    <col min="2" max="2" width="1.42578125" customWidth="1"/>
    <col min="3" max="3" width="4.140625" customWidth="1"/>
    <col min="4" max="4" width="11.140625" customWidth="1"/>
    <col min="5" max="5" width="14.42578125" customWidth="1"/>
    <col min="6" max="7" width="11.42578125" customWidth="1"/>
    <col min="8" max="8" width="25.28515625" customWidth="1"/>
    <col min="9" max="9" width="21" customWidth="1"/>
    <col min="10" max="10" width="17.85546875" customWidth="1"/>
    <col min="11" max="11" width="5" customWidth="1"/>
    <col min="12" max="12" width="14.7109375" customWidth="1"/>
    <col min="13" max="13" width="2.5703125" style="8" customWidth="1"/>
    <col min="14" max="14" width="1.42578125" customWidth="1"/>
    <col min="15" max="16384" width="11.42578125" hidden="1"/>
  </cols>
  <sheetData>
    <row r="1" spans="1:13" x14ac:dyDescent="0.25"/>
    <row r="2" spans="1:13" x14ac:dyDescent="0.25">
      <c r="A2" s="8"/>
      <c r="B2" s="8"/>
    </row>
    <row r="3" spans="1:13" x14ac:dyDescent="0.25">
      <c r="A3" s="8"/>
      <c r="B3" s="8"/>
      <c r="C3" s="24"/>
      <c r="D3" s="13"/>
      <c r="E3" s="13"/>
      <c r="F3" s="13"/>
      <c r="G3" s="13"/>
      <c r="H3" s="13"/>
      <c r="I3" s="13"/>
      <c r="J3" s="13"/>
      <c r="K3" s="13"/>
      <c r="L3" s="13"/>
      <c r="M3" s="14"/>
    </row>
    <row r="4" spans="1:13" ht="18.75" x14ac:dyDescent="0.25">
      <c r="A4" s="8"/>
      <c r="B4" s="8"/>
      <c r="C4" s="15"/>
      <c r="D4" s="291" t="s">
        <v>0</v>
      </c>
      <c r="E4" s="291"/>
      <c r="F4" s="291"/>
      <c r="G4" s="291"/>
      <c r="H4" s="291"/>
      <c r="I4" s="291"/>
      <c r="J4" s="291"/>
      <c r="K4" s="291"/>
      <c r="L4" s="291"/>
      <c r="M4" s="292"/>
    </row>
    <row r="5" spans="1:13" ht="18.75" x14ac:dyDescent="0.25">
      <c r="A5" s="8"/>
      <c r="B5" s="8"/>
      <c r="C5" s="15"/>
      <c r="D5" s="291" t="s">
        <v>1</v>
      </c>
      <c r="E5" s="291"/>
      <c r="F5" s="291"/>
      <c r="G5" s="291"/>
      <c r="H5" s="291"/>
      <c r="I5" s="291"/>
      <c r="J5" s="291"/>
      <c r="K5" s="291"/>
      <c r="L5" s="291"/>
      <c r="M5" s="292"/>
    </row>
    <row r="6" spans="1:13" ht="6" customHeight="1" x14ac:dyDescent="0.25">
      <c r="A6" s="8"/>
      <c r="B6" s="8"/>
      <c r="C6" s="15"/>
      <c r="D6" s="8"/>
      <c r="E6" s="8"/>
      <c r="F6" s="8"/>
      <c r="G6" s="8"/>
      <c r="H6" s="8"/>
      <c r="I6" s="8"/>
      <c r="J6" s="8"/>
      <c r="K6" s="8"/>
      <c r="L6" s="8"/>
      <c r="M6" s="16"/>
    </row>
    <row r="7" spans="1:13" x14ac:dyDescent="0.25">
      <c r="A7" s="8"/>
      <c r="B7" s="8"/>
      <c r="C7" s="15"/>
      <c r="D7" s="293" t="s">
        <v>12</v>
      </c>
      <c r="E7" s="294"/>
      <c r="F7" s="294"/>
      <c r="G7" s="294"/>
      <c r="H7" s="294" t="s">
        <v>5</v>
      </c>
      <c r="I7" s="294"/>
      <c r="J7" s="294"/>
      <c r="K7" s="294"/>
      <c r="L7" s="295"/>
      <c r="M7" s="16"/>
    </row>
    <row r="8" spans="1:13" x14ac:dyDescent="0.25">
      <c r="A8" s="8"/>
      <c r="B8" s="8"/>
      <c r="C8" s="15"/>
      <c r="D8" s="38" t="s">
        <v>2</v>
      </c>
      <c r="E8" s="288"/>
      <c r="F8" s="289"/>
      <c r="G8" s="290"/>
      <c r="H8" s="40" t="s">
        <v>6</v>
      </c>
      <c r="I8" s="36"/>
      <c r="J8" s="296" t="s">
        <v>7</v>
      </c>
      <c r="K8" s="296"/>
      <c r="L8" s="68">
        <f>IFERROR(IF(I9="",0,I9/I8),0)</f>
        <v>0</v>
      </c>
      <c r="M8" s="16"/>
    </row>
    <row r="9" spans="1:13" x14ac:dyDescent="0.25">
      <c r="A9" s="8"/>
      <c r="B9" s="8"/>
      <c r="C9" s="15"/>
      <c r="D9" s="38" t="s">
        <v>3</v>
      </c>
      <c r="E9" s="288"/>
      <c r="F9" s="289"/>
      <c r="G9" s="290"/>
      <c r="H9" s="40" t="s">
        <v>8</v>
      </c>
      <c r="I9" s="36"/>
      <c r="J9" s="296" t="s">
        <v>9</v>
      </c>
      <c r="K9" s="296"/>
      <c r="L9" s="53">
        <v>6</v>
      </c>
      <c r="M9" s="16"/>
    </row>
    <row r="10" spans="1:13" x14ac:dyDescent="0.25">
      <c r="A10" s="8"/>
      <c r="B10" s="8"/>
      <c r="C10" s="15"/>
      <c r="D10" s="39" t="s">
        <v>4</v>
      </c>
      <c r="E10" s="302"/>
      <c r="F10" s="302"/>
      <c r="G10" s="302"/>
      <c r="H10" s="41" t="s">
        <v>10</v>
      </c>
      <c r="I10" s="37">
        <v>15</v>
      </c>
      <c r="J10" s="306" t="s">
        <v>11</v>
      </c>
      <c r="K10" s="307"/>
      <c r="L10" s="308"/>
      <c r="M10" s="16"/>
    </row>
    <row r="11" spans="1:13" ht="18.75" x14ac:dyDescent="0.25">
      <c r="A11" s="8"/>
      <c r="B11" s="8"/>
      <c r="C11" s="15"/>
      <c r="D11" s="303" t="s">
        <v>25</v>
      </c>
      <c r="E11" s="304"/>
      <c r="F11" s="304"/>
      <c r="G11" s="304"/>
      <c r="H11" s="304"/>
      <c r="I11" s="304"/>
      <c r="J11" s="304"/>
      <c r="K11" s="304"/>
      <c r="L11" s="305"/>
      <c r="M11" s="16"/>
    </row>
    <row r="12" spans="1:13" x14ac:dyDescent="0.25">
      <c r="A12" s="8"/>
      <c r="B12" s="8"/>
      <c r="C12" s="15"/>
      <c r="D12" s="300" t="s">
        <v>17</v>
      </c>
      <c r="E12" s="298" t="s">
        <v>17</v>
      </c>
      <c r="F12" s="13"/>
      <c r="G12" s="13"/>
      <c r="H12" s="11" t="s">
        <v>18</v>
      </c>
      <c r="I12" s="50">
        <f>L9</f>
        <v>6</v>
      </c>
      <c r="J12" s="10" t="s">
        <v>23</v>
      </c>
      <c r="K12" s="10"/>
      <c r="L12" s="297">
        <f>I10</f>
        <v>15</v>
      </c>
      <c r="M12" s="16"/>
    </row>
    <row r="13" spans="1:13" x14ac:dyDescent="0.25">
      <c r="A13" s="8"/>
      <c r="B13" s="8"/>
      <c r="C13" s="15"/>
      <c r="D13" s="301"/>
      <c r="E13" s="299"/>
      <c r="F13" s="8"/>
      <c r="G13" s="8"/>
      <c r="H13" s="18" t="s">
        <v>19</v>
      </c>
      <c r="I13" s="30">
        <f>I8</f>
        <v>0</v>
      </c>
      <c r="J13" s="34"/>
      <c r="K13" s="34"/>
      <c r="L13" s="287"/>
      <c r="M13" s="16"/>
    </row>
    <row r="14" spans="1:13" ht="18.75" x14ac:dyDescent="0.3">
      <c r="A14" s="8"/>
      <c r="B14" s="8"/>
      <c r="C14" s="15"/>
      <c r="D14" s="284">
        <f>E9</f>
        <v>0</v>
      </c>
      <c r="E14" s="285"/>
      <c r="F14" s="285"/>
      <c r="G14" s="286"/>
      <c r="H14" s="18" t="s">
        <v>20</v>
      </c>
      <c r="I14" s="30">
        <f>I9</f>
        <v>0</v>
      </c>
      <c r="J14" s="34"/>
      <c r="K14" s="34"/>
      <c r="L14" s="54"/>
      <c r="M14" s="16"/>
    </row>
    <row r="15" spans="1:13" ht="18.75" x14ac:dyDescent="0.3">
      <c r="A15" s="8"/>
      <c r="B15" s="8"/>
      <c r="C15" s="15"/>
      <c r="D15" s="284">
        <f>E8</f>
        <v>0</v>
      </c>
      <c r="E15" s="285"/>
      <c r="F15" s="285"/>
      <c r="G15" s="286"/>
      <c r="H15" s="18" t="s">
        <v>21</v>
      </c>
      <c r="I15" s="31">
        <f>L8</f>
        <v>0</v>
      </c>
      <c r="J15" s="34" t="s">
        <v>24</v>
      </c>
      <c r="K15" s="34"/>
      <c r="L15" s="287">
        <f>I12</f>
        <v>6</v>
      </c>
      <c r="M15" s="16"/>
    </row>
    <row r="16" spans="1:13" ht="18.75" x14ac:dyDescent="0.3">
      <c r="A16" s="8"/>
      <c r="B16" s="8"/>
      <c r="C16" s="15"/>
      <c r="D16" s="284">
        <f>E10</f>
        <v>0</v>
      </c>
      <c r="E16" s="285"/>
      <c r="F16" s="285"/>
      <c r="G16" s="286"/>
      <c r="H16" s="18" t="s">
        <v>22</v>
      </c>
      <c r="I16" s="69">
        <v>0.01</v>
      </c>
      <c r="J16" s="34"/>
      <c r="K16" s="34"/>
      <c r="L16" s="287"/>
      <c r="M16" s="16"/>
    </row>
    <row r="17" spans="1:13" x14ac:dyDescent="0.25">
      <c r="A17" s="8"/>
      <c r="B17" s="8"/>
      <c r="C17" s="15"/>
      <c r="D17" s="52"/>
      <c r="E17" s="17"/>
      <c r="F17" s="17"/>
      <c r="G17" s="17"/>
      <c r="H17" s="19" t="s">
        <v>32</v>
      </c>
      <c r="I17" s="33">
        <f ca="1">TODAY()</f>
        <v>45637</v>
      </c>
      <c r="J17" s="32"/>
      <c r="K17" s="32"/>
      <c r="L17" s="55"/>
      <c r="M17" s="16"/>
    </row>
    <row r="18" spans="1:13" ht="15" customHeight="1" x14ac:dyDescent="0.25">
      <c r="A18" s="8"/>
      <c r="B18" s="8"/>
      <c r="C18" s="15"/>
      <c r="D18" s="221" t="s">
        <v>86</v>
      </c>
      <c r="E18" s="222"/>
      <c r="F18" s="222"/>
      <c r="G18" s="222"/>
      <c r="H18" s="222"/>
      <c r="I18" s="223"/>
      <c r="J18" s="275" t="s">
        <v>106</v>
      </c>
      <c r="K18" s="276"/>
      <c r="L18" s="277"/>
      <c r="M18" s="16"/>
    </row>
    <row r="19" spans="1:13" ht="33.75" customHeight="1" x14ac:dyDescent="0.25">
      <c r="A19" s="8"/>
      <c r="B19" s="8"/>
      <c r="C19" s="15"/>
      <c r="D19" s="3" t="s">
        <v>26</v>
      </c>
      <c r="E19" s="3" t="s">
        <v>27</v>
      </c>
      <c r="F19" s="3" t="s">
        <v>28</v>
      </c>
      <c r="G19" s="3" t="s">
        <v>29</v>
      </c>
      <c r="H19" s="3" t="s">
        <v>30</v>
      </c>
      <c r="I19" s="3" t="s">
        <v>31</v>
      </c>
      <c r="J19" s="278"/>
      <c r="K19" s="279"/>
      <c r="L19" s="280"/>
      <c r="M19" s="16"/>
    </row>
    <row r="20" spans="1:13" x14ac:dyDescent="0.25">
      <c r="A20" s="8"/>
      <c r="B20" s="8"/>
      <c r="C20" s="15"/>
      <c r="D20" s="4">
        <v>0</v>
      </c>
      <c r="E20" s="5"/>
      <c r="F20" s="6"/>
      <c r="G20" s="6"/>
      <c r="H20" s="20"/>
      <c r="I20" s="6">
        <f>+I9</f>
        <v>0</v>
      </c>
      <c r="J20" s="278"/>
      <c r="K20" s="279"/>
      <c r="L20" s="280"/>
      <c r="M20" s="16"/>
    </row>
    <row r="21" spans="1:13" x14ac:dyDescent="0.25">
      <c r="A21" s="8"/>
      <c r="B21" s="8"/>
      <c r="C21" s="15"/>
      <c r="D21" s="4">
        <v>1</v>
      </c>
      <c r="E21" s="5">
        <f ca="1">I17+31</f>
        <v>45668</v>
      </c>
      <c r="F21" s="6">
        <f>IFERROR(IF(D21&lt;=$L$9,$I$9/$L$9,0),0)</f>
        <v>0</v>
      </c>
      <c r="G21" s="6">
        <f t="shared" ref="G21:G26" si="0">I20*$I$16</f>
        <v>0</v>
      </c>
      <c r="H21" s="21">
        <f>+G21+F21</f>
        <v>0</v>
      </c>
      <c r="I21" s="6">
        <f t="shared" ref="I21:I26" si="1">+I20-F21</f>
        <v>0</v>
      </c>
      <c r="J21" s="278"/>
      <c r="K21" s="279"/>
      <c r="L21" s="280"/>
      <c r="M21" s="16"/>
    </row>
    <row r="22" spans="1:13" x14ac:dyDescent="0.25">
      <c r="A22" s="8"/>
      <c r="B22" s="8"/>
      <c r="C22" s="15"/>
      <c r="D22" s="7">
        <v>2</v>
      </c>
      <c r="E22" s="5">
        <f ca="1">E21+31</f>
        <v>45699</v>
      </c>
      <c r="F22" s="6">
        <f t="shared" ref="F22:F26" si="2">IFERROR(IF(D22&lt;=$L$9,$I$9/$L$9,0),0)</f>
        <v>0</v>
      </c>
      <c r="G22" s="6">
        <f t="shared" si="0"/>
        <v>0</v>
      </c>
      <c r="H22" s="21">
        <f t="shared" ref="H22:H26" si="3">+G22+F22</f>
        <v>0</v>
      </c>
      <c r="I22" s="6">
        <f t="shared" si="1"/>
        <v>0</v>
      </c>
      <c r="J22" s="278"/>
      <c r="K22" s="279"/>
      <c r="L22" s="280"/>
      <c r="M22" s="16"/>
    </row>
    <row r="23" spans="1:13" x14ac:dyDescent="0.25">
      <c r="A23" s="8"/>
      <c r="B23" s="8"/>
      <c r="C23" s="15"/>
      <c r="D23" s="7">
        <v>3</v>
      </c>
      <c r="E23" s="5">
        <f ca="1">E22+31</f>
        <v>45730</v>
      </c>
      <c r="F23" s="6">
        <f t="shared" si="2"/>
        <v>0</v>
      </c>
      <c r="G23" s="6">
        <f t="shared" si="0"/>
        <v>0</v>
      </c>
      <c r="H23" s="21">
        <f t="shared" si="3"/>
        <v>0</v>
      </c>
      <c r="I23" s="6">
        <f t="shared" si="1"/>
        <v>0</v>
      </c>
      <c r="J23" s="278"/>
      <c r="K23" s="279"/>
      <c r="L23" s="280"/>
      <c r="M23" s="16"/>
    </row>
    <row r="24" spans="1:13" x14ac:dyDescent="0.25">
      <c r="A24" s="8"/>
      <c r="B24" s="8"/>
      <c r="C24" s="15"/>
      <c r="D24" s="7">
        <v>4</v>
      </c>
      <c r="E24" s="5">
        <f t="shared" ref="E24:E26" ca="1" si="4">E23+31</f>
        <v>45761</v>
      </c>
      <c r="F24" s="6">
        <f t="shared" si="2"/>
        <v>0</v>
      </c>
      <c r="G24" s="6">
        <f t="shared" si="0"/>
        <v>0</v>
      </c>
      <c r="H24" s="21">
        <f t="shared" si="3"/>
        <v>0</v>
      </c>
      <c r="I24" s="6">
        <f t="shared" si="1"/>
        <v>0</v>
      </c>
      <c r="J24" s="278"/>
      <c r="K24" s="279"/>
      <c r="L24" s="280"/>
      <c r="M24" s="16"/>
    </row>
    <row r="25" spans="1:13" x14ac:dyDescent="0.25">
      <c r="A25" s="8"/>
      <c r="B25" s="8"/>
      <c r="C25" s="15"/>
      <c r="D25" s="7">
        <v>5</v>
      </c>
      <c r="E25" s="5">
        <f t="shared" ca="1" si="4"/>
        <v>45792</v>
      </c>
      <c r="F25" s="6">
        <f t="shared" si="2"/>
        <v>0</v>
      </c>
      <c r="G25" s="6">
        <f t="shared" si="0"/>
        <v>0</v>
      </c>
      <c r="H25" s="21">
        <f t="shared" si="3"/>
        <v>0</v>
      </c>
      <c r="I25" s="6">
        <f t="shared" si="1"/>
        <v>0</v>
      </c>
      <c r="J25" s="278"/>
      <c r="K25" s="279"/>
      <c r="L25" s="280"/>
      <c r="M25" s="16"/>
    </row>
    <row r="26" spans="1:13" ht="19.5" customHeight="1" x14ac:dyDescent="0.25">
      <c r="A26" s="8"/>
      <c r="B26" s="8"/>
      <c r="C26" s="15"/>
      <c r="D26" s="7">
        <v>6</v>
      </c>
      <c r="E26" s="5">
        <f t="shared" ca="1" si="4"/>
        <v>45823</v>
      </c>
      <c r="F26" s="6">
        <f t="shared" si="2"/>
        <v>0</v>
      </c>
      <c r="G26" s="6">
        <f t="shared" si="0"/>
        <v>0</v>
      </c>
      <c r="H26" s="21">
        <f t="shared" si="3"/>
        <v>0</v>
      </c>
      <c r="I26" s="6">
        <f t="shared" si="1"/>
        <v>0</v>
      </c>
      <c r="J26" s="278"/>
      <c r="K26" s="279"/>
      <c r="L26" s="280"/>
      <c r="M26" s="16"/>
    </row>
    <row r="27" spans="1:13" ht="4.5" customHeight="1" x14ac:dyDescent="0.25">
      <c r="A27" s="8"/>
      <c r="B27" s="8"/>
      <c r="C27" s="15"/>
      <c r="D27" s="15"/>
      <c r="E27" s="8"/>
      <c r="F27" s="8"/>
      <c r="G27" s="8"/>
      <c r="H27" s="8"/>
      <c r="I27" s="16"/>
      <c r="J27" s="278"/>
      <c r="K27" s="279"/>
      <c r="L27" s="280"/>
      <c r="M27" s="16"/>
    </row>
    <row r="28" spans="1:13" x14ac:dyDescent="0.25">
      <c r="A28" s="8"/>
      <c r="B28" s="8"/>
      <c r="C28" s="15"/>
      <c r="D28" s="42" t="s">
        <v>33</v>
      </c>
      <c r="E28" s="29"/>
      <c r="F28" s="67" t="s">
        <v>35</v>
      </c>
      <c r="G28" s="9"/>
      <c r="H28" s="9"/>
      <c r="I28" s="16"/>
      <c r="J28" s="281"/>
      <c r="K28" s="282"/>
      <c r="L28" s="283"/>
      <c r="M28" s="16"/>
    </row>
    <row r="29" spans="1:13" x14ac:dyDescent="0.25">
      <c r="A29" s="8"/>
      <c r="B29" s="8"/>
      <c r="C29" s="15"/>
      <c r="D29" s="241" t="s">
        <v>37</v>
      </c>
      <c r="E29" s="242"/>
      <c r="F29" s="242"/>
      <c r="G29" s="242"/>
      <c r="H29" s="242"/>
      <c r="I29" s="242"/>
      <c r="J29" s="242"/>
      <c r="K29" s="242"/>
      <c r="L29" s="242"/>
      <c r="M29" s="16"/>
    </row>
    <row r="30" spans="1:13" x14ac:dyDescent="0.25">
      <c r="A30" s="8"/>
      <c r="B30" s="8"/>
      <c r="C30" s="15"/>
      <c r="D30" s="56" t="s">
        <v>38</v>
      </c>
      <c r="E30" s="57"/>
      <c r="F30" s="243"/>
      <c r="G30" s="243"/>
      <c r="H30" s="243"/>
      <c r="I30" s="243"/>
      <c r="J30" s="243"/>
      <c r="K30" s="243"/>
      <c r="L30" s="243"/>
      <c r="M30" s="16"/>
    </row>
    <row r="31" spans="1:13" x14ac:dyDescent="0.25">
      <c r="A31" s="8"/>
      <c r="B31" s="8"/>
      <c r="C31" s="15"/>
      <c r="D31" s="58" t="s">
        <v>39</v>
      </c>
      <c r="E31" s="57"/>
      <c r="F31" s="274"/>
      <c r="G31" s="274"/>
      <c r="H31" s="274"/>
      <c r="I31" s="57" t="s">
        <v>40</v>
      </c>
      <c r="J31" s="243"/>
      <c r="K31" s="243"/>
      <c r="L31" s="243"/>
      <c r="M31" s="16"/>
    </row>
    <row r="32" spans="1:13" x14ac:dyDescent="0.25">
      <c r="A32" s="8"/>
      <c r="B32" s="8"/>
      <c r="C32" s="15"/>
      <c r="D32" s="56" t="s">
        <v>41</v>
      </c>
      <c r="E32" s="57"/>
      <c r="F32" s="243"/>
      <c r="G32" s="243"/>
      <c r="H32" s="243"/>
      <c r="I32" s="57" t="s">
        <v>42</v>
      </c>
      <c r="J32" s="243"/>
      <c r="K32" s="243"/>
      <c r="L32" s="243"/>
      <c r="M32" s="16"/>
    </row>
    <row r="33" spans="1:13" x14ac:dyDescent="0.25">
      <c r="A33" s="8"/>
      <c r="B33" s="8"/>
      <c r="C33" s="15"/>
      <c r="D33" s="56" t="s">
        <v>43</v>
      </c>
      <c r="E33" s="57"/>
      <c r="F33" s="243"/>
      <c r="G33" s="243"/>
      <c r="H33" s="243"/>
      <c r="I33" s="57" t="s">
        <v>44</v>
      </c>
      <c r="J33" s="243"/>
      <c r="K33" s="243"/>
      <c r="L33" s="243"/>
      <c r="M33" s="16"/>
    </row>
    <row r="34" spans="1:13" ht="15.75" thickBot="1" x14ac:dyDescent="0.3">
      <c r="A34" s="8"/>
      <c r="B34" s="8"/>
      <c r="C34" s="15"/>
      <c r="D34" s="56" t="s">
        <v>45</v>
      </c>
      <c r="E34" s="57"/>
      <c r="F34" s="243"/>
      <c r="G34" s="244"/>
      <c r="H34" s="243"/>
      <c r="I34" s="57" t="s">
        <v>46</v>
      </c>
      <c r="J34" s="243"/>
      <c r="K34" s="244"/>
      <c r="L34" s="243"/>
      <c r="M34" s="16"/>
    </row>
    <row r="35" spans="1:13" ht="15.75" thickBot="1" x14ac:dyDescent="0.3">
      <c r="A35" s="8"/>
      <c r="B35" s="8"/>
      <c r="C35" s="15"/>
      <c r="D35" s="56" t="s">
        <v>47</v>
      </c>
      <c r="E35" s="59"/>
      <c r="F35" s="59" t="s">
        <v>48</v>
      </c>
      <c r="G35" s="1"/>
      <c r="H35" s="59"/>
      <c r="I35" s="59" t="s">
        <v>49</v>
      </c>
      <c r="J35" s="60"/>
      <c r="K35" s="22"/>
      <c r="L35" s="60"/>
      <c r="M35" s="16"/>
    </row>
    <row r="36" spans="1:13" x14ac:dyDescent="0.25">
      <c r="A36" s="8"/>
      <c r="B36" s="8"/>
      <c r="C36" s="15"/>
      <c r="D36" s="268" t="s">
        <v>50</v>
      </c>
      <c r="E36" s="269"/>
      <c r="F36" s="269"/>
      <c r="G36" s="270"/>
      <c r="H36" s="271"/>
      <c r="I36" s="62" t="s">
        <v>51</v>
      </c>
      <c r="J36" s="243"/>
      <c r="K36" s="243"/>
      <c r="L36" s="243"/>
      <c r="M36" s="16"/>
    </row>
    <row r="37" spans="1:13" x14ac:dyDescent="0.25">
      <c r="A37" s="8"/>
      <c r="B37" s="8"/>
      <c r="C37" s="15"/>
      <c r="D37" s="268" t="s">
        <v>52</v>
      </c>
      <c r="E37" s="272"/>
      <c r="F37" s="51"/>
      <c r="G37" s="57" t="s">
        <v>44</v>
      </c>
      <c r="H37" s="273"/>
      <c r="I37" s="273"/>
      <c r="J37" s="63" t="s">
        <v>53</v>
      </c>
      <c r="K37" s="245"/>
      <c r="L37" s="247"/>
      <c r="M37" s="16"/>
    </row>
    <row r="38" spans="1:13" x14ac:dyDescent="0.25">
      <c r="A38" s="8"/>
      <c r="B38" s="8"/>
      <c r="C38" s="15"/>
      <c r="D38" s="241" t="s">
        <v>54</v>
      </c>
      <c r="E38" s="242"/>
      <c r="F38" s="242"/>
      <c r="G38" s="242"/>
      <c r="H38" s="242"/>
      <c r="I38" s="242"/>
      <c r="J38" s="242"/>
      <c r="K38" s="242"/>
      <c r="L38" s="242"/>
      <c r="M38" s="16"/>
    </row>
    <row r="39" spans="1:13" x14ac:dyDescent="0.25">
      <c r="A39" s="8"/>
      <c r="B39" s="8"/>
      <c r="C39" s="15"/>
      <c r="D39" s="261" t="s">
        <v>55</v>
      </c>
      <c r="E39" s="261"/>
      <c r="F39" s="261" t="s">
        <v>56</v>
      </c>
      <c r="G39" s="261"/>
      <c r="H39" s="261"/>
      <c r="I39" s="261"/>
      <c r="J39" s="261" t="s">
        <v>57</v>
      </c>
      <c r="K39" s="261"/>
      <c r="L39" s="261"/>
      <c r="M39" s="16"/>
    </row>
    <row r="40" spans="1:13" x14ac:dyDescent="0.25">
      <c r="A40" s="8"/>
      <c r="B40" s="8"/>
      <c r="C40" s="15"/>
      <c r="D40" s="243"/>
      <c r="E40" s="243"/>
      <c r="F40" s="243"/>
      <c r="G40" s="243"/>
      <c r="H40" s="243"/>
      <c r="I40" s="243"/>
      <c r="J40" s="262"/>
      <c r="K40" s="262"/>
      <c r="L40" s="262"/>
      <c r="M40" s="16"/>
    </row>
    <row r="41" spans="1:13" x14ac:dyDescent="0.25">
      <c r="A41" s="8"/>
      <c r="B41" s="8"/>
      <c r="C41" s="15"/>
      <c r="D41" s="243"/>
      <c r="E41" s="243"/>
      <c r="F41" s="243"/>
      <c r="G41" s="243"/>
      <c r="H41" s="243"/>
      <c r="I41" s="243"/>
      <c r="J41" s="263"/>
      <c r="K41" s="263"/>
      <c r="L41" s="263"/>
      <c r="M41" s="16"/>
    </row>
    <row r="42" spans="1:13" x14ac:dyDescent="0.25">
      <c r="A42" s="8"/>
      <c r="B42" s="8"/>
      <c r="C42" s="15"/>
      <c r="D42" s="264" t="s">
        <v>58</v>
      </c>
      <c r="E42" s="265"/>
      <c r="F42" s="265"/>
      <c r="G42" s="265"/>
      <c r="H42" s="266"/>
      <c r="I42" s="267" t="s">
        <v>59</v>
      </c>
      <c r="J42" s="267"/>
      <c r="K42" s="267"/>
      <c r="L42" s="267"/>
      <c r="M42" s="16"/>
    </row>
    <row r="43" spans="1:13" x14ac:dyDescent="0.25">
      <c r="A43" s="8"/>
      <c r="B43" s="8"/>
      <c r="C43" s="15"/>
      <c r="D43" s="243" t="s">
        <v>60</v>
      </c>
      <c r="E43" s="243"/>
      <c r="F43" s="249"/>
      <c r="G43" s="250"/>
      <c r="H43" s="251"/>
      <c r="I43" s="243" t="s">
        <v>61</v>
      </c>
      <c r="J43" s="243"/>
      <c r="K43" s="250"/>
      <c r="L43" s="251"/>
      <c r="M43" s="16"/>
    </row>
    <row r="44" spans="1:13" x14ac:dyDescent="0.25">
      <c r="A44" s="8"/>
      <c r="B44" s="8"/>
      <c r="C44" s="15"/>
      <c r="D44" s="243" t="s">
        <v>62</v>
      </c>
      <c r="E44" s="243"/>
      <c r="F44" s="249"/>
      <c r="G44" s="250"/>
      <c r="H44" s="251"/>
      <c r="I44" s="243" t="s">
        <v>63</v>
      </c>
      <c r="J44" s="243"/>
      <c r="K44" s="250"/>
      <c r="L44" s="251"/>
      <c r="M44" s="16"/>
    </row>
    <row r="45" spans="1:13" x14ac:dyDescent="0.25">
      <c r="A45" s="8"/>
      <c r="B45" s="8"/>
      <c r="C45" s="15"/>
      <c r="D45" s="243" t="s">
        <v>64</v>
      </c>
      <c r="E45" s="243"/>
      <c r="F45" s="252"/>
      <c r="G45" s="253"/>
      <c r="H45" s="254"/>
      <c r="I45" s="243" t="s">
        <v>65</v>
      </c>
      <c r="J45" s="243"/>
      <c r="K45" s="250"/>
      <c r="L45" s="251"/>
      <c r="M45" s="16"/>
    </row>
    <row r="46" spans="1:13" x14ac:dyDescent="0.25">
      <c r="A46" s="8"/>
      <c r="B46" s="8"/>
      <c r="C46" s="15"/>
      <c r="D46" s="243"/>
      <c r="E46" s="243"/>
      <c r="F46" s="255"/>
      <c r="G46" s="256"/>
      <c r="H46" s="257"/>
      <c r="I46" s="243" t="s">
        <v>66</v>
      </c>
      <c r="J46" s="243"/>
      <c r="K46" s="250"/>
      <c r="L46" s="251"/>
      <c r="M46" s="16"/>
    </row>
    <row r="47" spans="1:13" x14ac:dyDescent="0.25">
      <c r="A47" s="8"/>
      <c r="B47" s="8"/>
      <c r="C47" s="15"/>
      <c r="D47" s="243"/>
      <c r="E47" s="243"/>
      <c r="F47" s="258"/>
      <c r="G47" s="259"/>
      <c r="H47" s="260"/>
      <c r="I47" s="243" t="s">
        <v>67</v>
      </c>
      <c r="J47" s="243"/>
      <c r="K47" s="250"/>
      <c r="L47" s="251"/>
      <c r="M47" s="16"/>
    </row>
    <row r="48" spans="1:13" x14ac:dyDescent="0.25">
      <c r="A48" s="8"/>
      <c r="B48" s="8"/>
      <c r="C48" s="15"/>
      <c r="D48" s="236" t="s">
        <v>68</v>
      </c>
      <c r="E48" s="236"/>
      <c r="F48" s="237">
        <f>SUM(F43:H47)</f>
        <v>0</v>
      </c>
      <c r="G48" s="238"/>
      <c r="H48" s="239"/>
      <c r="I48" s="236" t="s">
        <v>68</v>
      </c>
      <c r="J48" s="236"/>
      <c r="K48" s="240">
        <f>SUM(K43:L47)</f>
        <v>0</v>
      </c>
      <c r="L48" s="240"/>
      <c r="M48" s="16"/>
    </row>
    <row r="49" spans="1:13" x14ac:dyDescent="0.25">
      <c r="A49" s="8"/>
      <c r="B49" s="8"/>
      <c r="C49" s="15"/>
      <c r="D49" s="241" t="s">
        <v>69</v>
      </c>
      <c r="E49" s="242"/>
      <c r="F49" s="242"/>
      <c r="G49" s="242"/>
      <c r="H49" s="242"/>
      <c r="I49" s="242"/>
      <c r="J49" s="242"/>
      <c r="K49" s="242"/>
      <c r="L49" s="242"/>
      <c r="M49" s="16"/>
    </row>
    <row r="50" spans="1:13" x14ac:dyDescent="0.25">
      <c r="A50" s="8"/>
      <c r="B50" s="8"/>
      <c r="C50" s="15"/>
      <c r="D50" s="56" t="s">
        <v>41</v>
      </c>
      <c r="E50" s="57"/>
      <c r="F50" s="243"/>
      <c r="G50" s="243"/>
      <c r="H50" s="243"/>
      <c r="I50" s="57" t="s">
        <v>70</v>
      </c>
      <c r="J50" s="243"/>
      <c r="K50" s="243"/>
      <c r="L50" s="243"/>
      <c r="M50" s="16"/>
    </row>
    <row r="51" spans="1:13" x14ac:dyDescent="0.25">
      <c r="A51" s="8"/>
      <c r="B51" s="8"/>
      <c r="C51" s="15"/>
      <c r="D51" s="56" t="s">
        <v>43</v>
      </c>
      <c r="E51" s="57"/>
      <c r="F51" s="243"/>
      <c r="G51" s="243"/>
      <c r="H51" s="243"/>
      <c r="I51" s="64" t="s">
        <v>44</v>
      </c>
      <c r="J51" s="244"/>
      <c r="K51" s="244"/>
      <c r="L51" s="244"/>
      <c r="M51" s="16"/>
    </row>
    <row r="52" spans="1:13" x14ac:dyDescent="0.25">
      <c r="A52" s="8"/>
      <c r="B52" s="8"/>
      <c r="C52" s="15"/>
      <c r="D52" s="65" t="s">
        <v>71</v>
      </c>
      <c r="E52" s="65"/>
      <c r="F52" s="245"/>
      <c r="G52" s="246"/>
      <c r="H52" s="247"/>
      <c r="I52" s="63" t="s">
        <v>42</v>
      </c>
      <c r="J52" s="243"/>
      <c r="K52" s="243"/>
      <c r="L52" s="243"/>
      <c r="M52" s="16"/>
    </row>
    <row r="53" spans="1:13" x14ac:dyDescent="0.25">
      <c r="A53" s="8"/>
      <c r="B53" s="8"/>
      <c r="C53" s="15"/>
      <c r="D53" s="248" t="s">
        <v>72</v>
      </c>
      <c r="E53" s="248"/>
      <c r="F53" s="248"/>
      <c r="G53" s="248"/>
      <c r="H53" s="248"/>
      <c r="I53" s="248"/>
      <c r="J53" s="248"/>
      <c r="K53" s="248"/>
      <c r="L53" s="248"/>
      <c r="M53" s="16"/>
    </row>
    <row r="54" spans="1:13" ht="46.5" customHeight="1" x14ac:dyDescent="0.25">
      <c r="A54" s="8"/>
      <c r="B54" s="8"/>
      <c r="C54" s="15"/>
      <c r="D54" s="220" t="s">
        <v>73</v>
      </c>
      <c r="E54" s="220"/>
      <c r="F54" s="220"/>
      <c r="G54" s="220"/>
      <c r="H54" s="220"/>
      <c r="I54" s="220"/>
      <c r="J54" s="220"/>
      <c r="K54" s="220"/>
      <c r="L54" s="220"/>
      <c r="M54" s="16"/>
    </row>
    <row r="55" spans="1:13" ht="46.5" customHeight="1" x14ac:dyDescent="0.25">
      <c r="A55" s="8"/>
      <c r="B55" s="8"/>
      <c r="C55" s="15"/>
      <c r="D55" s="220" t="s">
        <v>74</v>
      </c>
      <c r="E55" s="220"/>
      <c r="F55" s="220"/>
      <c r="G55" s="220"/>
      <c r="H55" s="220"/>
      <c r="I55" s="220"/>
      <c r="J55" s="220"/>
      <c r="K55" s="220"/>
      <c r="L55" s="220"/>
      <c r="M55" s="16"/>
    </row>
    <row r="56" spans="1:13" ht="46.5" customHeight="1" x14ac:dyDescent="0.25">
      <c r="A56" s="8"/>
      <c r="B56" s="8"/>
      <c r="C56" s="15"/>
      <c r="D56" s="220" t="s">
        <v>75</v>
      </c>
      <c r="E56" s="220"/>
      <c r="F56" s="220"/>
      <c r="G56" s="220"/>
      <c r="H56" s="220"/>
      <c r="I56" s="220"/>
      <c r="J56" s="220"/>
      <c r="K56" s="220"/>
      <c r="L56" s="220"/>
      <c r="M56" s="16"/>
    </row>
    <row r="57" spans="1:13" ht="46.5" customHeight="1" x14ac:dyDescent="0.25">
      <c r="A57" s="8"/>
      <c r="B57" s="8"/>
      <c r="C57" s="15"/>
      <c r="D57" s="220" t="s">
        <v>276</v>
      </c>
      <c r="E57" s="220"/>
      <c r="F57" s="220"/>
      <c r="G57" s="220"/>
      <c r="H57" s="220"/>
      <c r="I57" s="220"/>
      <c r="J57" s="220"/>
      <c r="K57" s="220"/>
      <c r="L57" s="220"/>
      <c r="M57" s="16"/>
    </row>
    <row r="58" spans="1:13" ht="46.5" customHeight="1" x14ac:dyDescent="0.25">
      <c r="A58" s="8"/>
      <c r="B58" s="8"/>
      <c r="C58" s="15"/>
      <c r="D58" s="220" t="s">
        <v>76</v>
      </c>
      <c r="E58" s="220"/>
      <c r="F58" s="220"/>
      <c r="G58" s="220"/>
      <c r="H58" s="220"/>
      <c r="I58" s="220"/>
      <c r="J58" s="220"/>
      <c r="K58" s="220"/>
      <c r="L58" s="220"/>
      <c r="M58" s="16"/>
    </row>
    <row r="59" spans="1:13" x14ac:dyDescent="0.25">
      <c r="A59" s="8"/>
      <c r="B59" s="8"/>
      <c r="C59" s="15"/>
      <c r="D59" s="9" t="s">
        <v>77</v>
      </c>
      <c r="E59" s="9"/>
      <c r="F59" s="9"/>
      <c r="G59" s="9"/>
      <c r="H59" s="9"/>
      <c r="I59" s="9"/>
      <c r="J59" s="9"/>
      <c r="K59" s="9"/>
      <c r="L59" s="9"/>
      <c r="M59" s="16"/>
    </row>
    <row r="60" spans="1:13" ht="36" customHeight="1" x14ac:dyDescent="0.25">
      <c r="A60" s="8"/>
      <c r="B60" s="8"/>
      <c r="C60" s="15"/>
      <c r="D60" s="25"/>
      <c r="E60" s="25"/>
      <c r="F60" s="25"/>
      <c r="G60" s="25"/>
      <c r="H60" s="25"/>
      <c r="I60" s="25"/>
      <c r="J60" s="25"/>
      <c r="K60" s="25"/>
      <c r="L60" s="25"/>
      <c r="M60" s="16"/>
    </row>
    <row r="61" spans="1:13" ht="49.5" customHeight="1" x14ac:dyDescent="0.25">
      <c r="A61" s="8"/>
      <c r="B61" s="8"/>
      <c r="C61" s="15"/>
      <c r="D61" s="25"/>
      <c r="E61" s="25"/>
      <c r="F61" s="25"/>
      <c r="G61" s="227" t="s">
        <v>78</v>
      </c>
      <c r="H61" s="25"/>
      <c r="I61" s="25"/>
      <c r="J61" s="25"/>
      <c r="K61" s="25"/>
      <c r="L61" s="227" t="s">
        <v>78</v>
      </c>
      <c r="M61" s="16"/>
    </row>
    <row r="62" spans="1:13" ht="49.5" customHeight="1" thickBot="1" x14ac:dyDescent="0.3">
      <c r="A62" s="8"/>
      <c r="B62" s="8"/>
      <c r="C62" s="15"/>
      <c r="D62" s="229"/>
      <c r="E62" s="229"/>
      <c r="F62" s="25"/>
      <c r="G62" s="228"/>
      <c r="H62" s="25"/>
      <c r="I62" s="229"/>
      <c r="J62" s="229"/>
      <c r="K62" s="25"/>
      <c r="L62" s="228"/>
      <c r="M62" s="16"/>
    </row>
    <row r="63" spans="1:13" ht="15.75" thickTop="1" x14ac:dyDescent="0.25">
      <c r="A63" s="8"/>
      <c r="B63" s="8"/>
      <c r="C63" s="15"/>
      <c r="D63" s="25" t="s">
        <v>79</v>
      </c>
      <c r="E63" s="25"/>
      <c r="F63" s="25"/>
      <c r="G63" s="25"/>
      <c r="H63" s="25"/>
      <c r="I63" s="25" t="s">
        <v>80</v>
      </c>
      <c r="J63" s="25"/>
      <c r="K63" s="25"/>
      <c r="L63" s="25"/>
      <c r="M63" s="16"/>
    </row>
    <row r="64" spans="1:13" x14ac:dyDescent="0.25">
      <c r="A64" s="8"/>
      <c r="B64" s="8"/>
      <c r="C64" s="15"/>
      <c r="D64" s="25" t="s">
        <v>81</v>
      </c>
      <c r="E64" s="25"/>
      <c r="F64" s="25"/>
      <c r="G64" s="25"/>
      <c r="H64" s="25"/>
      <c r="I64" s="25" t="s">
        <v>81</v>
      </c>
      <c r="J64" s="25"/>
      <c r="K64" s="25"/>
      <c r="L64" s="25"/>
      <c r="M64" s="16"/>
    </row>
    <row r="65" spans="1:13" x14ac:dyDescent="0.25">
      <c r="A65" s="8"/>
      <c r="B65" s="8"/>
      <c r="C65" s="15"/>
      <c r="D65" s="25"/>
      <c r="E65" s="25"/>
      <c r="F65" s="25"/>
      <c r="G65" s="25"/>
      <c r="H65" s="25"/>
      <c r="I65" s="25"/>
      <c r="J65" s="25"/>
      <c r="K65" s="25"/>
      <c r="L65" s="25"/>
      <c r="M65" s="16"/>
    </row>
    <row r="66" spans="1:13" x14ac:dyDescent="0.25">
      <c r="A66" s="8"/>
      <c r="B66" s="8"/>
      <c r="C66" s="15"/>
      <c r="D66" s="230" t="s">
        <v>82</v>
      </c>
      <c r="E66" s="231"/>
      <c r="F66" s="231"/>
      <c r="G66" s="231"/>
      <c r="H66" s="231"/>
      <c r="I66" s="231"/>
      <c r="J66" s="231"/>
      <c r="K66" s="231"/>
      <c r="L66" s="232"/>
      <c r="M66" s="16"/>
    </row>
    <row r="67" spans="1:13" x14ac:dyDescent="0.25">
      <c r="A67" s="8"/>
      <c r="B67" s="8"/>
      <c r="C67" s="15"/>
      <c r="D67" s="11"/>
      <c r="E67" s="12"/>
      <c r="F67" s="12"/>
      <c r="G67" s="12"/>
      <c r="H67" s="12"/>
      <c r="I67" s="12"/>
      <c r="J67" s="12"/>
      <c r="K67" s="12"/>
      <c r="L67" s="23"/>
      <c r="M67" s="16"/>
    </row>
    <row r="68" spans="1:13" x14ac:dyDescent="0.25">
      <c r="A68" s="8"/>
      <c r="B68" s="8"/>
      <c r="C68" s="15"/>
      <c r="D68" s="233"/>
      <c r="E68" s="234"/>
      <c r="F68" s="234"/>
      <c r="G68" s="234"/>
      <c r="H68" s="234"/>
      <c r="I68" s="234"/>
      <c r="J68" s="234"/>
      <c r="K68" s="234"/>
      <c r="L68" s="235"/>
      <c r="M68" s="16"/>
    </row>
    <row r="69" spans="1:13" x14ac:dyDescent="0.25">
      <c r="A69" s="8"/>
      <c r="B69" s="8"/>
      <c r="C69" s="15"/>
      <c r="D69" s="221" t="s">
        <v>84</v>
      </c>
      <c r="E69" s="222"/>
      <c r="F69" s="222"/>
      <c r="G69" s="222"/>
      <c r="H69" s="222"/>
      <c r="I69" s="222"/>
      <c r="J69" s="222"/>
      <c r="K69" s="222"/>
      <c r="L69" s="223"/>
      <c r="M69" s="16"/>
    </row>
    <row r="70" spans="1:13" ht="12.75" customHeight="1" x14ac:dyDescent="0.25">
      <c r="A70" s="8"/>
      <c r="B70" s="8"/>
      <c r="C70" s="15"/>
      <c r="D70" s="224" t="s">
        <v>85</v>
      </c>
      <c r="E70" s="224"/>
      <c r="F70" s="224"/>
      <c r="G70" s="224"/>
      <c r="H70" s="224"/>
      <c r="I70" s="224"/>
      <c r="J70" s="224"/>
      <c r="K70" s="224"/>
      <c r="L70" s="224"/>
      <c r="M70" s="16"/>
    </row>
    <row r="71" spans="1:13" ht="12.75" customHeight="1" x14ac:dyDescent="0.25">
      <c r="A71" s="8"/>
      <c r="B71" s="8"/>
      <c r="C71" s="15"/>
      <c r="D71" s="225"/>
      <c r="E71" s="225"/>
      <c r="F71" s="225"/>
      <c r="G71" s="225"/>
      <c r="H71" s="225"/>
      <c r="I71" s="225"/>
      <c r="J71" s="225"/>
      <c r="K71" s="225"/>
      <c r="L71" s="225"/>
      <c r="M71" s="16"/>
    </row>
    <row r="72" spans="1:13" ht="12.75" customHeight="1" x14ac:dyDescent="0.25">
      <c r="A72" s="8"/>
      <c r="B72" s="8"/>
      <c r="C72" s="15"/>
      <c r="D72" s="225"/>
      <c r="E72" s="225"/>
      <c r="F72" s="225"/>
      <c r="G72" s="225"/>
      <c r="H72" s="225"/>
      <c r="I72" s="225"/>
      <c r="J72" s="225"/>
      <c r="K72" s="225"/>
      <c r="L72" s="225"/>
      <c r="M72" s="16"/>
    </row>
    <row r="73" spans="1:13" ht="12.75" customHeight="1" x14ac:dyDescent="0.25">
      <c r="A73" s="8"/>
      <c r="B73" s="8"/>
      <c r="C73" s="15"/>
      <c r="D73" s="225"/>
      <c r="E73" s="225"/>
      <c r="F73" s="225"/>
      <c r="G73" s="225"/>
      <c r="H73" s="225"/>
      <c r="I73" s="225"/>
      <c r="J73" s="225"/>
      <c r="K73" s="225"/>
      <c r="L73" s="225"/>
      <c r="M73" s="16"/>
    </row>
    <row r="74" spans="1:13" ht="12.75" customHeight="1" x14ac:dyDescent="0.25">
      <c r="A74" s="8"/>
      <c r="B74" s="8"/>
      <c r="C74" s="26"/>
      <c r="D74" s="226"/>
      <c r="E74" s="226"/>
      <c r="F74" s="226"/>
      <c r="G74" s="226"/>
      <c r="H74" s="226"/>
      <c r="I74" s="226"/>
      <c r="J74" s="226"/>
      <c r="K74" s="226"/>
      <c r="L74" s="226"/>
      <c r="M74" s="28"/>
    </row>
    <row r="75" spans="1:13" x14ac:dyDescent="0.25">
      <c r="A75" s="8"/>
      <c r="B75" s="27"/>
      <c r="C75" s="26"/>
      <c r="D75" s="27"/>
      <c r="E75" s="27"/>
      <c r="F75" s="27"/>
      <c r="G75" s="27"/>
      <c r="H75" s="27"/>
      <c r="I75" s="27"/>
      <c r="J75" s="27"/>
      <c r="K75" s="27"/>
      <c r="L75" s="27"/>
    </row>
  </sheetData>
  <sheetProtection algorithmName="SHA-512" hashValue="O11qmwPr2DWQ9fGeeLlld+3J/s2nGQnft2KUjQCpWvoTvMuw1fw4kYwQbFygxNuEuyrIUN4j/6qy9RdWBmOpzw==" saltValue="OhLOf7kJ7hBQ2J/7C+5ATA==" spinCount="100000" sheet="1" objects="1" scenarios="1"/>
  <mergeCells count="89">
    <mergeCell ref="L12:L13"/>
    <mergeCell ref="E12:E13"/>
    <mergeCell ref="D12:D13"/>
    <mergeCell ref="E9:G9"/>
    <mergeCell ref="J9:K9"/>
    <mergeCell ref="E10:G10"/>
    <mergeCell ref="D11:L11"/>
    <mergeCell ref="J10:L10"/>
    <mergeCell ref="E8:G8"/>
    <mergeCell ref="D4:M4"/>
    <mergeCell ref="D5:M5"/>
    <mergeCell ref="D7:G7"/>
    <mergeCell ref="H7:L7"/>
    <mergeCell ref="J8:K8"/>
    <mergeCell ref="D14:G14"/>
    <mergeCell ref="D15:G15"/>
    <mergeCell ref="L15:L16"/>
    <mergeCell ref="D16:G16"/>
    <mergeCell ref="D29:L29"/>
    <mergeCell ref="F30:L30"/>
    <mergeCell ref="F31:H31"/>
    <mergeCell ref="J31:L31"/>
    <mergeCell ref="D18:I18"/>
    <mergeCell ref="J18:L28"/>
    <mergeCell ref="F32:H32"/>
    <mergeCell ref="J32:L32"/>
    <mergeCell ref="F33:H33"/>
    <mergeCell ref="J33:L33"/>
    <mergeCell ref="F34:H34"/>
    <mergeCell ref="J34:L34"/>
    <mergeCell ref="D36:F36"/>
    <mergeCell ref="G36:H36"/>
    <mergeCell ref="J36:L36"/>
    <mergeCell ref="D37:E37"/>
    <mergeCell ref="H37:I37"/>
    <mergeCell ref="K37:L37"/>
    <mergeCell ref="D43:E43"/>
    <mergeCell ref="F43:H43"/>
    <mergeCell ref="I43:J43"/>
    <mergeCell ref="K43:L43"/>
    <mergeCell ref="D38:L38"/>
    <mergeCell ref="D39:E39"/>
    <mergeCell ref="F39:I39"/>
    <mergeCell ref="J39:L39"/>
    <mergeCell ref="D40:E40"/>
    <mergeCell ref="F40:I40"/>
    <mergeCell ref="J40:L40"/>
    <mergeCell ref="D41:E41"/>
    <mergeCell ref="F41:I41"/>
    <mergeCell ref="J41:L41"/>
    <mergeCell ref="D42:H42"/>
    <mergeCell ref="I42:L42"/>
    <mergeCell ref="D44:E44"/>
    <mergeCell ref="F44:H44"/>
    <mergeCell ref="I44:J44"/>
    <mergeCell ref="K44:L44"/>
    <mergeCell ref="D45:E47"/>
    <mergeCell ref="F45:H47"/>
    <mergeCell ref="I45:J45"/>
    <mergeCell ref="K45:L45"/>
    <mergeCell ref="I46:J46"/>
    <mergeCell ref="K46:L46"/>
    <mergeCell ref="I47:J47"/>
    <mergeCell ref="K47:L47"/>
    <mergeCell ref="D48:E48"/>
    <mergeCell ref="F48:H48"/>
    <mergeCell ref="I48:J48"/>
    <mergeCell ref="K48:L48"/>
    <mergeCell ref="D58:L58"/>
    <mergeCell ref="D49:L49"/>
    <mergeCell ref="F50:H50"/>
    <mergeCell ref="J50:L50"/>
    <mergeCell ref="F51:H51"/>
    <mergeCell ref="J51:L51"/>
    <mergeCell ref="F52:H52"/>
    <mergeCell ref="J52:L52"/>
    <mergeCell ref="D53:L53"/>
    <mergeCell ref="D54:L54"/>
    <mergeCell ref="D55:L55"/>
    <mergeCell ref="D56:L56"/>
    <mergeCell ref="D57:L57"/>
    <mergeCell ref="D69:L69"/>
    <mergeCell ref="D70:L74"/>
    <mergeCell ref="G61:G62"/>
    <mergeCell ref="L61:L62"/>
    <mergeCell ref="D62:E62"/>
    <mergeCell ref="I62:J62"/>
    <mergeCell ref="D66:L66"/>
    <mergeCell ref="D68:L68"/>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I8" xr:uid="{B0791745-37C7-4571-A51E-3A24022CCC4B}">
      <formula1>I7</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L8" xr:uid="{6DF0FE00-846A-42F0-9FA9-3F985622E53E}"/>
    <dataValidation type="whole"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I9" xr:uid="{19E8C42F-FCC8-4FAD-B67B-0252E22ACA5E}">
      <formula1>0</formula1>
      <formula2>I8</formula2>
    </dataValidation>
    <dataValidation type="custom" allowBlank="1" showInputMessage="1" showErrorMessage="1" sqref="E9:G9" xr:uid="{665F1C8E-F360-4D23-821A-A7E49B6D4CA9}">
      <formula1>ISTEXT(E9)</formula1>
    </dataValidation>
  </dataValidations>
  <pageMargins left="0.7" right="0.7" top="0.75" bottom="0.75" header="0.3" footer="0.3"/>
  <pageSetup paperSize="9" scale="5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20D1B8-ECE1-49EF-927E-6976994097F9}">
          <x14:formula1>
            <xm:f>'listas desplegables'!$D$3:$D$181</xm:f>
          </x14:formula1>
          <xm:sqref>E10:G10</xm:sqref>
        </x14:dataValidation>
        <x14:dataValidation type="list" allowBlank="1" showInputMessage="1" showErrorMessage="1" xr:uid="{2C756F57-A942-43BA-99DE-23ABA701D935}">
          <x14:formula1>
            <xm:f>'listas desplegables'!$E$3:$E$3</xm:f>
          </x14:formula1>
          <xm:sqref>F28</xm:sqref>
        </x14:dataValidation>
        <x14:dataValidation type="list" allowBlank="1" showInputMessage="1" showErrorMessage="1" xr:uid="{D80BEA55-77B6-4033-A37A-DAAE703CE9D2}">
          <x14:formula1>
            <xm:f>'listas desplegables'!$B$3:$B$5</xm:f>
          </x14:formula1>
          <xm:sqref>L9</xm:sqref>
        </x14:dataValidation>
        <x14:dataValidation type="list" allowBlank="1" showInputMessage="1" showErrorMessage="1" xr:uid="{6CADE5E8-7E75-4A7E-976D-1323BC3BFBB5}">
          <x14:formula1>
            <xm:f>'listas desplegables'!$C$3:$C$3</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2F8-7D24-4740-A3DB-2DEAF824A98A}">
  <sheetPr codeName="Hoja5"/>
  <dimension ref="A1:M80"/>
  <sheetViews>
    <sheetView showGridLines="0" topLeftCell="A7" zoomScale="85" zoomScaleNormal="85" workbookViewId="0">
      <selection activeCell="C59" sqref="C59"/>
    </sheetView>
  </sheetViews>
  <sheetFormatPr baseColWidth="10" defaultColWidth="0" defaultRowHeight="15" zeroHeight="1" x14ac:dyDescent="0.25"/>
  <cols>
    <col min="1" max="1" width="11.42578125" customWidth="1"/>
    <col min="2" max="2" width="3.140625" customWidth="1"/>
    <col min="3" max="3" width="11.140625" customWidth="1"/>
    <col min="4" max="4" width="14.42578125" customWidth="1"/>
    <col min="5" max="5" width="14.85546875" customWidth="1"/>
    <col min="6" max="6" width="15.140625" customWidth="1"/>
    <col min="7" max="7" width="25.28515625" customWidth="1"/>
    <col min="8" max="8" width="21" customWidth="1"/>
    <col min="9" max="9" width="17.85546875" customWidth="1"/>
    <col min="10" max="10" width="2.28515625" customWidth="1"/>
    <col min="11" max="11" width="10.42578125" customWidth="1"/>
    <col min="12" max="12" width="4.140625" customWidth="1"/>
    <col min="13" max="13" width="2.2851562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71"/>
      <c r="C2" s="72"/>
      <c r="D2" s="72"/>
      <c r="E2" s="72"/>
      <c r="F2" s="72"/>
      <c r="G2" s="72"/>
      <c r="H2" s="72"/>
      <c r="I2" s="72"/>
      <c r="J2" s="72"/>
      <c r="K2" s="72"/>
      <c r="L2" s="73"/>
      <c r="M2" s="108"/>
    </row>
    <row r="3" spans="1:13" x14ac:dyDescent="0.25">
      <c r="A3" s="108"/>
      <c r="B3" s="74"/>
      <c r="C3" s="75"/>
      <c r="D3" s="75"/>
      <c r="E3" s="75"/>
      <c r="F3" s="75"/>
      <c r="G3" s="75"/>
      <c r="H3" s="75"/>
      <c r="I3" s="75"/>
      <c r="J3" s="75"/>
      <c r="K3" s="75"/>
      <c r="L3" s="76"/>
      <c r="M3" s="108"/>
    </row>
    <row r="4" spans="1:13" x14ac:dyDescent="0.25">
      <c r="A4" s="108"/>
      <c r="B4" s="74"/>
      <c r="C4" s="75"/>
      <c r="D4" s="75"/>
      <c r="E4" s="75"/>
      <c r="F4" s="75"/>
      <c r="G4" s="75"/>
      <c r="H4" s="75"/>
      <c r="I4" s="75"/>
      <c r="J4" s="75"/>
      <c r="K4" s="75"/>
      <c r="L4" s="76"/>
      <c r="M4" s="108"/>
    </row>
    <row r="5" spans="1:13" ht="18.75" x14ac:dyDescent="0.25">
      <c r="A5" s="108"/>
      <c r="B5" s="74"/>
      <c r="C5" s="349" t="s">
        <v>0</v>
      </c>
      <c r="D5" s="349"/>
      <c r="E5" s="349"/>
      <c r="F5" s="349"/>
      <c r="G5" s="349"/>
      <c r="H5" s="349"/>
      <c r="I5" s="349"/>
      <c r="J5" s="349"/>
      <c r="K5" s="349"/>
      <c r="L5" s="350"/>
      <c r="M5" s="108"/>
    </row>
    <row r="6" spans="1:13" ht="18.75" x14ac:dyDescent="0.25">
      <c r="A6" s="108"/>
      <c r="B6" s="74"/>
      <c r="C6" s="349" t="s">
        <v>299</v>
      </c>
      <c r="D6" s="349"/>
      <c r="E6" s="349"/>
      <c r="F6" s="349"/>
      <c r="G6" s="349"/>
      <c r="H6" s="349"/>
      <c r="I6" s="349"/>
      <c r="J6" s="349"/>
      <c r="K6" s="349"/>
      <c r="L6" s="350"/>
      <c r="M6" s="108"/>
    </row>
    <row r="7" spans="1:13" ht="6" customHeight="1" x14ac:dyDescent="0.25">
      <c r="A7" s="108"/>
      <c r="B7" s="74"/>
      <c r="C7" s="75"/>
      <c r="D7" s="75"/>
      <c r="E7" s="75"/>
      <c r="F7" s="75"/>
      <c r="G7" s="75"/>
      <c r="H7" s="75"/>
      <c r="I7" s="75"/>
      <c r="J7" s="75"/>
      <c r="K7" s="75"/>
      <c r="L7" s="76"/>
      <c r="M7" s="108"/>
    </row>
    <row r="8" spans="1:13" x14ac:dyDescent="0.25">
      <c r="A8" s="108"/>
      <c r="B8" s="74"/>
      <c r="C8" s="354" t="s">
        <v>12</v>
      </c>
      <c r="D8" s="355"/>
      <c r="E8" s="355"/>
      <c r="F8" s="356"/>
      <c r="G8" s="354" t="s">
        <v>5</v>
      </c>
      <c r="H8" s="355"/>
      <c r="I8" s="355"/>
      <c r="J8" s="355"/>
      <c r="K8" s="356"/>
      <c r="L8" s="76"/>
      <c r="M8" s="108"/>
    </row>
    <row r="9" spans="1:13" x14ac:dyDescent="0.25">
      <c r="A9" s="108"/>
      <c r="B9" s="74"/>
      <c r="C9" s="357"/>
      <c r="D9" s="358"/>
      <c r="E9" s="358"/>
      <c r="F9" s="359"/>
      <c r="G9" s="357"/>
      <c r="H9" s="358"/>
      <c r="I9" s="358"/>
      <c r="J9" s="358"/>
      <c r="K9" s="359"/>
      <c r="L9" s="76"/>
      <c r="M9" s="108"/>
    </row>
    <row r="10" spans="1:13" x14ac:dyDescent="0.25">
      <c r="A10" s="108"/>
      <c r="B10" s="74"/>
      <c r="C10" s="77" t="s">
        <v>2</v>
      </c>
      <c r="D10" s="322"/>
      <c r="E10" s="323"/>
      <c r="F10" s="324"/>
      <c r="G10" s="78" t="s">
        <v>6</v>
      </c>
      <c r="H10" s="199">
        <v>10000000</v>
      </c>
      <c r="I10" s="351" t="s">
        <v>7</v>
      </c>
      <c r="J10" s="351"/>
      <c r="K10" s="35">
        <f>IFERROR(IF(H11="",0,H11/H10),0)</f>
        <v>0.5</v>
      </c>
      <c r="L10" s="76"/>
      <c r="M10" s="108"/>
    </row>
    <row r="11" spans="1:13" x14ac:dyDescent="0.25">
      <c r="A11" s="108"/>
      <c r="B11" s="74"/>
      <c r="C11" s="79" t="s">
        <v>3</v>
      </c>
      <c r="D11" s="352"/>
      <c r="E11" s="352"/>
      <c r="F11" s="352"/>
      <c r="G11" s="80" t="s">
        <v>8</v>
      </c>
      <c r="H11" s="200">
        <v>5000000</v>
      </c>
      <c r="I11" s="353" t="s">
        <v>9</v>
      </c>
      <c r="J11" s="353"/>
      <c r="K11" s="202">
        <v>3</v>
      </c>
      <c r="L11" s="76"/>
      <c r="M11" s="108"/>
    </row>
    <row r="12" spans="1:13" ht="26.25" customHeight="1" x14ac:dyDescent="0.25">
      <c r="A12" s="108"/>
      <c r="B12" s="74"/>
      <c r="C12" s="79" t="s">
        <v>4</v>
      </c>
      <c r="D12" s="352"/>
      <c r="E12" s="352"/>
      <c r="F12" s="352"/>
      <c r="G12" s="80" t="s">
        <v>10</v>
      </c>
      <c r="H12" s="201">
        <v>25</v>
      </c>
      <c r="I12" s="325"/>
      <c r="J12" s="326"/>
      <c r="K12" s="327"/>
      <c r="L12" s="76"/>
      <c r="M12" s="108"/>
    </row>
    <row r="13" spans="1:13" ht="18.75" x14ac:dyDescent="0.25">
      <c r="A13" s="108"/>
      <c r="B13" s="74"/>
      <c r="C13" s="360" t="s">
        <v>25</v>
      </c>
      <c r="D13" s="361"/>
      <c r="E13" s="361"/>
      <c r="F13" s="361"/>
      <c r="G13" s="361"/>
      <c r="H13" s="361"/>
      <c r="I13" s="361"/>
      <c r="J13" s="361"/>
      <c r="K13" s="362"/>
      <c r="L13" s="76"/>
      <c r="M13" s="108"/>
    </row>
    <row r="14" spans="1:13" ht="18.75" customHeight="1" x14ac:dyDescent="0.3">
      <c r="A14" s="108"/>
      <c r="B14" s="74"/>
      <c r="C14" s="363" t="s">
        <v>90</v>
      </c>
      <c r="D14" s="364"/>
      <c r="E14" s="364"/>
      <c r="F14" s="364"/>
      <c r="G14" s="81" t="s">
        <v>32</v>
      </c>
      <c r="H14" s="82">
        <f ca="1">TODAY()</f>
        <v>45637</v>
      </c>
      <c r="I14" s="315" t="s">
        <v>91</v>
      </c>
      <c r="J14" s="316"/>
      <c r="K14" s="317"/>
      <c r="L14" s="76"/>
      <c r="M14" s="108"/>
    </row>
    <row r="15" spans="1:13" ht="18.75" customHeight="1" x14ac:dyDescent="0.3">
      <c r="A15" s="108"/>
      <c r="B15" s="74"/>
      <c r="C15" s="365"/>
      <c r="D15" s="366"/>
      <c r="E15" s="366"/>
      <c r="F15" s="366"/>
      <c r="G15" s="83" t="s">
        <v>23</v>
      </c>
      <c r="H15" s="84">
        <f>H12</f>
        <v>25</v>
      </c>
      <c r="I15" s="318"/>
      <c r="J15" s="318"/>
      <c r="K15" s="319"/>
      <c r="L15" s="76"/>
      <c r="M15" s="108"/>
    </row>
    <row r="16" spans="1:13" ht="15" customHeight="1" x14ac:dyDescent="0.25">
      <c r="A16" s="108"/>
      <c r="B16" s="74"/>
      <c r="C16" s="328" t="s">
        <v>17</v>
      </c>
      <c r="D16" s="329"/>
      <c r="E16" s="329"/>
      <c r="F16" s="330"/>
      <c r="G16" s="85" t="s">
        <v>18</v>
      </c>
      <c r="H16" s="86">
        <f>K11</f>
        <v>3</v>
      </c>
      <c r="I16" s="318"/>
      <c r="J16" s="318"/>
      <c r="K16" s="319"/>
      <c r="L16" s="76"/>
      <c r="M16" s="108"/>
    </row>
    <row r="17" spans="1:13" ht="15" customHeight="1" x14ac:dyDescent="0.25">
      <c r="A17" s="108"/>
      <c r="B17" s="74"/>
      <c r="C17" s="331"/>
      <c r="D17" s="332"/>
      <c r="E17" s="332"/>
      <c r="F17" s="333"/>
      <c r="G17" s="85" t="s">
        <v>19</v>
      </c>
      <c r="H17" s="87">
        <f>H10</f>
        <v>10000000</v>
      </c>
      <c r="I17" s="318"/>
      <c r="J17" s="318"/>
      <c r="K17" s="319"/>
      <c r="L17" s="76"/>
      <c r="M17" s="108"/>
    </row>
    <row r="18" spans="1:13" ht="18.75" x14ac:dyDescent="0.3">
      <c r="A18" s="108"/>
      <c r="B18" s="74"/>
      <c r="C18" s="367">
        <f>D11</f>
        <v>0</v>
      </c>
      <c r="D18" s="368"/>
      <c r="E18" s="368"/>
      <c r="F18" s="368"/>
      <c r="G18" s="85" t="s">
        <v>20</v>
      </c>
      <c r="H18" s="87">
        <f>H11</f>
        <v>5000000</v>
      </c>
      <c r="I18" s="318"/>
      <c r="J18" s="318"/>
      <c r="K18" s="319"/>
      <c r="L18" s="76"/>
      <c r="M18" s="108"/>
    </row>
    <row r="19" spans="1:13" ht="18.75" x14ac:dyDescent="0.3">
      <c r="A19" s="108"/>
      <c r="B19" s="74"/>
      <c r="C19" s="367">
        <f>D10</f>
        <v>0</v>
      </c>
      <c r="D19" s="368"/>
      <c r="E19" s="368"/>
      <c r="F19" s="368"/>
      <c r="G19" s="85" t="s">
        <v>21</v>
      </c>
      <c r="H19" s="66">
        <f>K10</f>
        <v>0.5</v>
      </c>
      <c r="I19" s="318"/>
      <c r="J19" s="318"/>
      <c r="K19" s="319"/>
      <c r="L19" s="76"/>
      <c r="M19" s="108"/>
    </row>
    <row r="20" spans="1:13" ht="12.75" customHeight="1" x14ac:dyDescent="0.25">
      <c r="A20" s="108"/>
      <c r="B20" s="74"/>
      <c r="C20" s="346">
        <f>D12</f>
        <v>0</v>
      </c>
      <c r="D20" s="347"/>
      <c r="E20" s="347"/>
      <c r="F20" s="348"/>
      <c r="G20" s="85" t="s">
        <v>22</v>
      </c>
      <c r="H20" s="214">
        <v>1.2E-2</v>
      </c>
      <c r="I20" s="318"/>
      <c r="J20" s="318"/>
      <c r="K20" s="319"/>
      <c r="L20" s="76"/>
      <c r="M20" s="108"/>
    </row>
    <row r="21" spans="1:13" ht="17.25" customHeight="1" x14ac:dyDescent="0.25">
      <c r="A21" s="108"/>
      <c r="B21" s="74"/>
      <c r="C21" s="343"/>
      <c r="D21" s="344"/>
      <c r="E21" s="344"/>
      <c r="F21" s="345"/>
      <c r="G21" s="83" t="s">
        <v>24</v>
      </c>
      <c r="H21" s="88">
        <f>+IFERROR(H17-H18,"EXCEDE VALOR MÁXIMO A FINANCIAR")</f>
        <v>5000000</v>
      </c>
      <c r="I21" s="318"/>
      <c r="J21" s="318"/>
      <c r="K21" s="319"/>
      <c r="L21" s="76"/>
      <c r="M21" s="108"/>
    </row>
    <row r="22" spans="1:13" ht="15" customHeight="1" x14ac:dyDescent="0.25">
      <c r="A22" s="108"/>
      <c r="B22" s="74"/>
      <c r="C22" s="313" t="s">
        <v>86</v>
      </c>
      <c r="D22" s="314"/>
      <c r="E22" s="314"/>
      <c r="F22" s="314"/>
      <c r="G22" s="314"/>
      <c r="H22" s="314"/>
      <c r="I22" s="318"/>
      <c r="J22" s="318"/>
      <c r="K22" s="319"/>
      <c r="L22" s="76"/>
      <c r="M22" s="108"/>
    </row>
    <row r="23" spans="1:13" ht="33.75" customHeight="1" x14ac:dyDescent="0.25">
      <c r="A23" s="108"/>
      <c r="B23" s="74"/>
      <c r="C23" s="110" t="s">
        <v>26</v>
      </c>
      <c r="D23" s="111" t="s">
        <v>27</v>
      </c>
      <c r="E23" s="111" t="s">
        <v>28</v>
      </c>
      <c r="F23" s="111" t="s">
        <v>29</v>
      </c>
      <c r="G23" s="111" t="s">
        <v>30</v>
      </c>
      <c r="H23" s="111" t="s">
        <v>31</v>
      </c>
      <c r="I23" s="318"/>
      <c r="J23" s="318"/>
      <c r="K23" s="319"/>
      <c r="L23" s="76"/>
      <c r="M23" s="108"/>
    </row>
    <row r="24" spans="1:13" x14ac:dyDescent="0.25">
      <c r="A24" s="108"/>
      <c r="B24" s="74"/>
      <c r="C24" s="89">
        <v>0</v>
      </c>
      <c r="D24" s="90"/>
      <c r="E24" s="91"/>
      <c r="F24" s="91"/>
      <c r="G24" s="92"/>
      <c r="H24" s="91">
        <f>+H11</f>
        <v>5000000</v>
      </c>
      <c r="I24" s="318"/>
      <c r="J24" s="318"/>
      <c r="K24" s="319"/>
      <c r="L24" s="76"/>
      <c r="M24" s="108"/>
    </row>
    <row r="25" spans="1:13" x14ac:dyDescent="0.25">
      <c r="A25" s="108"/>
      <c r="B25" s="74"/>
      <c r="C25" s="89">
        <v>1</v>
      </c>
      <c r="D25" s="90">
        <f ca="1">H14+31</f>
        <v>45668</v>
      </c>
      <c r="E25" s="91">
        <f>IFERROR(IF(C25&lt;=$K$11,$H$11/$K$11,0),0)</f>
        <v>1666666.6666666667</v>
      </c>
      <c r="F25" s="91">
        <f>+H24*$H$20</f>
        <v>60000</v>
      </c>
      <c r="G25" s="93">
        <f>+F25+E25</f>
        <v>1726666.6666666667</v>
      </c>
      <c r="H25" s="91">
        <f>+H24-E25</f>
        <v>3333333.333333333</v>
      </c>
      <c r="I25" s="318"/>
      <c r="J25" s="318"/>
      <c r="K25" s="319"/>
      <c r="L25" s="76"/>
      <c r="M25" s="108"/>
    </row>
    <row r="26" spans="1:13" x14ac:dyDescent="0.25">
      <c r="A26" s="108"/>
      <c r="B26" s="74"/>
      <c r="C26" s="94">
        <v>2</v>
      </c>
      <c r="D26" s="90">
        <f ca="1">D25+31</f>
        <v>45699</v>
      </c>
      <c r="E26" s="91">
        <f t="shared" ref="E26:E29" si="0">IFERROR(IF(C26&lt;=$K$11,$H$11/$K$11,0),0)</f>
        <v>1666666.6666666667</v>
      </c>
      <c r="F26" s="91">
        <f>+H25*$H$20</f>
        <v>40000</v>
      </c>
      <c r="G26" s="93">
        <f t="shared" ref="G26:G29" si="1">+F26+E26</f>
        <v>1706666.6666666667</v>
      </c>
      <c r="H26" s="91">
        <f>+H25-E26</f>
        <v>1666666.6666666663</v>
      </c>
      <c r="I26" s="318"/>
      <c r="J26" s="318"/>
      <c r="K26" s="319"/>
      <c r="L26" s="76"/>
      <c r="M26" s="108"/>
    </row>
    <row r="27" spans="1:13" x14ac:dyDescent="0.25">
      <c r="A27" s="108"/>
      <c r="B27" s="74"/>
      <c r="C27" s="94">
        <v>3</v>
      </c>
      <c r="D27" s="90">
        <f ca="1">D26+31</f>
        <v>45730</v>
      </c>
      <c r="E27" s="91">
        <f t="shared" si="0"/>
        <v>1666666.6666666667</v>
      </c>
      <c r="F27" s="91">
        <f>+H26*$H$20</f>
        <v>19999.999999999996</v>
      </c>
      <c r="G27" s="93">
        <f t="shared" si="1"/>
        <v>1686666.6666666667</v>
      </c>
      <c r="H27" s="91">
        <f>+H26-E27</f>
        <v>0</v>
      </c>
      <c r="I27" s="318"/>
      <c r="J27" s="318"/>
      <c r="K27" s="319"/>
      <c r="L27" s="76"/>
      <c r="M27" s="108"/>
    </row>
    <row r="28" spans="1:13" x14ac:dyDescent="0.25">
      <c r="A28" s="108"/>
      <c r="B28" s="74"/>
      <c r="C28" s="94">
        <v>4</v>
      </c>
      <c r="D28" s="90">
        <f t="shared" ref="D28:D29" ca="1" si="2">D27+31</f>
        <v>45761</v>
      </c>
      <c r="E28" s="91">
        <f t="shared" si="0"/>
        <v>0</v>
      </c>
      <c r="F28" s="91">
        <f>+H27*$H$20</f>
        <v>0</v>
      </c>
      <c r="G28" s="93">
        <f t="shared" si="1"/>
        <v>0</v>
      </c>
      <c r="H28" s="91">
        <f>+H27-E28</f>
        <v>0</v>
      </c>
      <c r="I28" s="318"/>
      <c r="J28" s="318"/>
      <c r="K28" s="319"/>
      <c r="L28" s="76"/>
      <c r="M28" s="108"/>
    </row>
    <row r="29" spans="1:13" x14ac:dyDescent="0.25">
      <c r="A29" s="108"/>
      <c r="B29" s="74"/>
      <c r="C29" s="94">
        <v>5</v>
      </c>
      <c r="D29" s="90">
        <f t="shared" ca="1" si="2"/>
        <v>45792</v>
      </c>
      <c r="E29" s="91">
        <f t="shared" si="0"/>
        <v>0</v>
      </c>
      <c r="F29" s="91">
        <f>+H28*$H$20</f>
        <v>0</v>
      </c>
      <c r="G29" s="93">
        <f t="shared" si="1"/>
        <v>0</v>
      </c>
      <c r="H29" s="91">
        <f>+H28-E29</f>
        <v>0</v>
      </c>
      <c r="I29" s="318"/>
      <c r="J29" s="318"/>
      <c r="K29" s="319"/>
      <c r="L29" s="76"/>
      <c r="M29" s="108"/>
    </row>
    <row r="30" spans="1:13" x14ac:dyDescent="0.25">
      <c r="A30" s="108"/>
      <c r="B30" s="74"/>
      <c r="C30" s="95" t="s">
        <v>33</v>
      </c>
      <c r="D30" s="96"/>
      <c r="E30" s="203" t="s">
        <v>36</v>
      </c>
      <c r="F30" s="96"/>
      <c r="G30" s="97"/>
      <c r="H30" s="97"/>
      <c r="I30" s="320"/>
      <c r="J30" s="320"/>
      <c r="K30" s="321"/>
      <c r="L30" s="76"/>
      <c r="M30" s="108"/>
    </row>
    <row r="31" spans="1:13" x14ac:dyDescent="0.25">
      <c r="A31" s="108"/>
      <c r="B31" s="74"/>
      <c r="C31" s="241" t="s">
        <v>37</v>
      </c>
      <c r="D31" s="242"/>
      <c r="E31" s="242"/>
      <c r="F31" s="242"/>
      <c r="G31" s="242"/>
      <c r="H31" s="242"/>
      <c r="I31" s="242"/>
      <c r="J31" s="242"/>
      <c r="K31" s="242"/>
      <c r="L31" s="76"/>
      <c r="M31" s="108"/>
    </row>
    <row r="32" spans="1:13" x14ac:dyDescent="0.25">
      <c r="A32" s="108"/>
      <c r="B32" s="74"/>
      <c r="C32" s="56" t="s">
        <v>38</v>
      </c>
      <c r="D32" s="57"/>
      <c r="E32" s="243"/>
      <c r="F32" s="243"/>
      <c r="G32" s="243"/>
      <c r="H32" s="243"/>
      <c r="I32" s="243"/>
      <c r="J32" s="243"/>
      <c r="K32" s="243"/>
      <c r="L32" s="76"/>
      <c r="M32" s="108"/>
    </row>
    <row r="33" spans="1:13" x14ac:dyDescent="0.25">
      <c r="A33" s="108"/>
      <c r="B33" s="74"/>
      <c r="C33" s="58" t="s">
        <v>39</v>
      </c>
      <c r="D33" s="57"/>
      <c r="E33" s="274"/>
      <c r="F33" s="274"/>
      <c r="G33" s="274"/>
      <c r="H33" s="57" t="s">
        <v>40</v>
      </c>
      <c r="I33" s="243"/>
      <c r="J33" s="243"/>
      <c r="K33" s="243"/>
      <c r="L33" s="76"/>
      <c r="M33" s="108"/>
    </row>
    <row r="34" spans="1:13" x14ac:dyDescent="0.25">
      <c r="A34" s="108"/>
      <c r="B34" s="74"/>
      <c r="C34" s="56" t="s">
        <v>41</v>
      </c>
      <c r="D34" s="57"/>
      <c r="E34" s="243"/>
      <c r="F34" s="243"/>
      <c r="G34" s="243"/>
      <c r="H34" s="57" t="s">
        <v>42</v>
      </c>
      <c r="I34" s="243"/>
      <c r="J34" s="243"/>
      <c r="K34" s="243"/>
      <c r="L34" s="76"/>
      <c r="M34" s="108"/>
    </row>
    <row r="35" spans="1:13" x14ac:dyDescent="0.25">
      <c r="A35" s="108"/>
      <c r="B35" s="74"/>
      <c r="C35" s="56" t="s">
        <v>43</v>
      </c>
      <c r="D35" s="57"/>
      <c r="E35" s="243"/>
      <c r="F35" s="243"/>
      <c r="G35" s="243"/>
      <c r="H35" s="57" t="s">
        <v>44</v>
      </c>
      <c r="I35" s="243"/>
      <c r="J35" s="243"/>
      <c r="K35" s="243"/>
      <c r="L35" s="76"/>
      <c r="M35" s="108"/>
    </row>
    <row r="36" spans="1:13" ht="15.75" thickBot="1" x14ac:dyDescent="0.3">
      <c r="A36" s="108"/>
      <c r="B36" s="74"/>
      <c r="C36" s="56" t="s">
        <v>45</v>
      </c>
      <c r="D36" s="57"/>
      <c r="E36" s="243"/>
      <c r="F36" s="244"/>
      <c r="G36" s="243"/>
      <c r="H36" s="57" t="s">
        <v>46</v>
      </c>
      <c r="I36" s="243"/>
      <c r="J36" s="244"/>
      <c r="K36" s="243"/>
      <c r="L36" s="76"/>
      <c r="M36" s="108"/>
    </row>
    <row r="37" spans="1:13" ht="15.75" thickBot="1" x14ac:dyDescent="0.3">
      <c r="A37" s="108"/>
      <c r="B37" s="74"/>
      <c r="C37" s="56" t="s">
        <v>47</v>
      </c>
      <c r="D37" s="59"/>
      <c r="E37" s="59" t="s">
        <v>48</v>
      </c>
      <c r="F37" s="1"/>
      <c r="G37" s="59"/>
      <c r="H37" s="59" t="s">
        <v>49</v>
      </c>
      <c r="I37" s="60"/>
      <c r="J37" s="22"/>
      <c r="K37" s="61"/>
      <c r="L37" s="76"/>
      <c r="M37" s="108"/>
    </row>
    <row r="38" spans="1:13" x14ac:dyDescent="0.25">
      <c r="A38" s="108"/>
      <c r="B38" s="74"/>
      <c r="C38" s="268" t="s">
        <v>50</v>
      </c>
      <c r="D38" s="269"/>
      <c r="E38" s="269"/>
      <c r="F38" s="270"/>
      <c r="G38" s="271"/>
      <c r="H38" s="62" t="s">
        <v>51</v>
      </c>
      <c r="I38" s="243"/>
      <c r="J38" s="243"/>
      <c r="K38" s="243"/>
      <c r="L38" s="76"/>
      <c r="M38" s="108"/>
    </row>
    <row r="39" spans="1:13" x14ac:dyDescent="0.25">
      <c r="A39" s="108"/>
      <c r="B39" s="74"/>
      <c r="C39" s="268" t="s">
        <v>52</v>
      </c>
      <c r="D39" s="272"/>
      <c r="E39" s="109"/>
      <c r="F39" s="57" t="s">
        <v>44</v>
      </c>
      <c r="G39" s="273"/>
      <c r="H39" s="273"/>
      <c r="I39" s="63" t="s">
        <v>53</v>
      </c>
      <c r="J39" s="245"/>
      <c r="K39" s="247"/>
      <c r="L39" s="76"/>
      <c r="M39" s="108"/>
    </row>
    <row r="40" spans="1:13" x14ac:dyDescent="0.25">
      <c r="A40" s="108"/>
      <c r="B40" s="74"/>
      <c r="C40" s="241" t="s">
        <v>54</v>
      </c>
      <c r="D40" s="242"/>
      <c r="E40" s="242"/>
      <c r="F40" s="242"/>
      <c r="G40" s="242"/>
      <c r="H40" s="242"/>
      <c r="I40" s="242"/>
      <c r="J40" s="242"/>
      <c r="K40" s="242"/>
      <c r="L40" s="76"/>
      <c r="M40" s="108"/>
    </row>
    <row r="41" spans="1:13" x14ac:dyDescent="0.25">
      <c r="A41" s="108"/>
      <c r="B41" s="74"/>
      <c r="C41" s="261" t="s">
        <v>55</v>
      </c>
      <c r="D41" s="261"/>
      <c r="E41" s="261" t="s">
        <v>56</v>
      </c>
      <c r="F41" s="261"/>
      <c r="G41" s="261"/>
      <c r="H41" s="261"/>
      <c r="I41" s="261" t="s">
        <v>57</v>
      </c>
      <c r="J41" s="261"/>
      <c r="K41" s="261"/>
      <c r="L41" s="76"/>
      <c r="M41" s="108"/>
    </row>
    <row r="42" spans="1:13" x14ac:dyDescent="0.25">
      <c r="A42" s="108"/>
      <c r="B42" s="74"/>
      <c r="C42" s="243"/>
      <c r="D42" s="243"/>
      <c r="E42" s="243"/>
      <c r="F42" s="243"/>
      <c r="G42" s="243"/>
      <c r="H42" s="243"/>
      <c r="I42" s="262"/>
      <c r="J42" s="262"/>
      <c r="K42" s="262"/>
      <c r="L42" s="76"/>
      <c r="M42" s="108"/>
    </row>
    <row r="43" spans="1:13" x14ac:dyDescent="0.25">
      <c r="A43" s="108"/>
      <c r="B43" s="74"/>
      <c r="C43" s="243"/>
      <c r="D43" s="243"/>
      <c r="E43" s="243"/>
      <c r="F43" s="243"/>
      <c r="G43" s="243"/>
      <c r="H43" s="243"/>
      <c r="I43" s="263"/>
      <c r="J43" s="263"/>
      <c r="K43" s="263"/>
      <c r="L43" s="76"/>
      <c r="M43" s="108"/>
    </row>
    <row r="44" spans="1:13" x14ac:dyDescent="0.25">
      <c r="A44" s="108"/>
      <c r="B44" s="74"/>
      <c r="C44" s="264" t="s">
        <v>58</v>
      </c>
      <c r="D44" s="265"/>
      <c r="E44" s="265"/>
      <c r="F44" s="265"/>
      <c r="G44" s="266"/>
      <c r="H44" s="267" t="s">
        <v>59</v>
      </c>
      <c r="I44" s="267"/>
      <c r="J44" s="267"/>
      <c r="K44" s="267"/>
      <c r="L44" s="76"/>
      <c r="M44" s="108"/>
    </row>
    <row r="45" spans="1:13" x14ac:dyDescent="0.25">
      <c r="A45" s="108"/>
      <c r="B45" s="74"/>
      <c r="C45" s="243" t="s">
        <v>60</v>
      </c>
      <c r="D45" s="243"/>
      <c r="E45" s="249"/>
      <c r="F45" s="250"/>
      <c r="G45" s="251"/>
      <c r="H45" s="243" t="s">
        <v>61</v>
      </c>
      <c r="I45" s="243"/>
      <c r="J45" s="250"/>
      <c r="K45" s="251"/>
      <c r="L45" s="76"/>
      <c r="M45" s="108"/>
    </row>
    <row r="46" spans="1:13" x14ac:dyDescent="0.25">
      <c r="A46" s="108"/>
      <c r="B46" s="74"/>
      <c r="C46" s="243" t="s">
        <v>62</v>
      </c>
      <c r="D46" s="243"/>
      <c r="E46" s="249"/>
      <c r="F46" s="250"/>
      <c r="G46" s="251"/>
      <c r="H46" s="243" t="s">
        <v>63</v>
      </c>
      <c r="I46" s="243"/>
      <c r="J46" s="250"/>
      <c r="K46" s="251"/>
      <c r="L46" s="76"/>
      <c r="M46" s="108"/>
    </row>
    <row r="47" spans="1:13" x14ac:dyDescent="0.25">
      <c r="A47" s="108"/>
      <c r="B47" s="74"/>
      <c r="C47" s="243" t="s">
        <v>64</v>
      </c>
      <c r="D47" s="243"/>
      <c r="E47" s="252"/>
      <c r="F47" s="253"/>
      <c r="G47" s="254"/>
      <c r="H47" s="243" t="s">
        <v>65</v>
      </c>
      <c r="I47" s="243"/>
      <c r="J47" s="250"/>
      <c r="K47" s="251"/>
      <c r="L47" s="76"/>
      <c r="M47" s="108"/>
    </row>
    <row r="48" spans="1:13" x14ac:dyDescent="0.25">
      <c r="A48" s="108"/>
      <c r="B48" s="74"/>
      <c r="C48" s="243"/>
      <c r="D48" s="243"/>
      <c r="E48" s="255"/>
      <c r="F48" s="256"/>
      <c r="G48" s="257"/>
      <c r="H48" s="243" t="s">
        <v>66</v>
      </c>
      <c r="I48" s="243"/>
      <c r="J48" s="250"/>
      <c r="K48" s="251"/>
      <c r="L48" s="76"/>
      <c r="M48" s="108"/>
    </row>
    <row r="49" spans="1:13" x14ac:dyDescent="0.25">
      <c r="A49" s="108"/>
      <c r="B49" s="74"/>
      <c r="C49" s="243"/>
      <c r="D49" s="243"/>
      <c r="E49" s="258"/>
      <c r="F49" s="259"/>
      <c r="G49" s="260"/>
      <c r="H49" s="243" t="s">
        <v>67</v>
      </c>
      <c r="I49" s="243"/>
      <c r="J49" s="250"/>
      <c r="K49" s="251"/>
      <c r="L49" s="76"/>
      <c r="M49" s="108"/>
    </row>
    <row r="50" spans="1:13" x14ac:dyDescent="0.25">
      <c r="A50" s="108"/>
      <c r="B50" s="74"/>
      <c r="C50" s="236" t="s">
        <v>68</v>
      </c>
      <c r="D50" s="236"/>
      <c r="E50" s="237">
        <f>SUM(E45:G49)</f>
        <v>0</v>
      </c>
      <c r="F50" s="238"/>
      <c r="G50" s="239"/>
      <c r="H50" s="236" t="s">
        <v>68</v>
      </c>
      <c r="I50" s="236"/>
      <c r="J50" s="240">
        <f>SUM(J45:K49)</f>
        <v>0</v>
      </c>
      <c r="K50" s="240"/>
      <c r="L50" s="76"/>
      <c r="M50" s="108"/>
    </row>
    <row r="51" spans="1:13" x14ac:dyDescent="0.25">
      <c r="A51" s="108"/>
      <c r="B51" s="74"/>
      <c r="C51" s="241" t="s">
        <v>69</v>
      </c>
      <c r="D51" s="242"/>
      <c r="E51" s="242"/>
      <c r="F51" s="242"/>
      <c r="G51" s="242"/>
      <c r="H51" s="242"/>
      <c r="I51" s="242"/>
      <c r="J51" s="242"/>
      <c r="K51" s="242"/>
      <c r="L51" s="76"/>
      <c r="M51" s="108"/>
    </row>
    <row r="52" spans="1:13" x14ac:dyDescent="0.25">
      <c r="A52" s="108"/>
      <c r="B52" s="74"/>
      <c r="C52" s="56" t="s">
        <v>41</v>
      </c>
      <c r="D52" s="57"/>
      <c r="E52" s="243"/>
      <c r="F52" s="243"/>
      <c r="G52" s="243"/>
      <c r="H52" s="57" t="s">
        <v>70</v>
      </c>
      <c r="I52" s="243"/>
      <c r="J52" s="243"/>
      <c r="K52" s="243"/>
      <c r="L52" s="76"/>
      <c r="M52" s="108"/>
    </row>
    <row r="53" spans="1:13" x14ac:dyDescent="0.25">
      <c r="A53" s="108"/>
      <c r="B53" s="74"/>
      <c r="C53" s="56" t="s">
        <v>43</v>
      </c>
      <c r="D53" s="57"/>
      <c r="E53" s="243"/>
      <c r="F53" s="243"/>
      <c r="G53" s="243"/>
      <c r="H53" s="64" t="s">
        <v>44</v>
      </c>
      <c r="I53" s="244"/>
      <c r="J53" s="244"/>
      <c r="K53" s="244"/>
      <c r="L53" s="76"/>
      <c r="M53" s="108"/>
    </row>
    <row r="54" spans="1:13" x14ac:dyDescent="0.25">
      <c r="A54" s="108"/>
      <c r="B54" s="74"/>
      <c r="C54" s="65" t="s">
        <v>71</v>
      </c>
      <c r="D54" s="65"/>
      <c r="E54" s="245"/>
      <c r="F54" s="246"/>
      <c r="G54" s="247"/>
      <c r="H54" s="63" t="s">
        <v>42</v>
      </c>
      <c r="I54" s="243"/>
      <c r="J54" s="243"/>
      <c r="K54" s="243"/>
      <c r="L54" s="76"/>
      <c r="M54" s="108"/>
    </row>
    <row r="55" spans="1:13" x14ac:dyDescent="0.25">
      <c r="A55" s="108"/>
      <c r="B55" s="74"/>
      <c r="C55" s="341" t="s">
        <v>72</v>
      </c>
      <c r="D55" s="341"/>
      <c r="E55" s="341"/>
      <c r="F55" s="341"/>
      <c r="G55" s="341"/>
      <c r="H55" s="341"/>
      <c r="I55" s="341"/>
      <c r="J55" s="341"/>
      <c r="K55" s="341"/>
      <c r="L55" s="76"/>
      <c r="M55" s="108"/>
    </row>
    <row r="56" spans="1:13" ht="75.75" customHeight="1" x14ac:dyDescent="0.25">
      <c r="A56" s="108"/>
      <c r="B56" s="74"/>
      <c r="C56" s="342" t="s">
        <v>73</v>
      </c>
      <c r="D56" s="342"/>
      <c r="E56" s="342"/>
      <c r="F56" s="342"/>
      <c r="G56" s="342"/>
      <c r="H56" s="342"/>
      <c r="I56" s="342"/>
      <c r="J56" s="342"/>
      <c r="K56" s="342"/>
      <c r="L56" s="76"/>
      <c r="M56" s="108"/>
    </row>
    <row r="57" spans="1:13" ht="120" customHeight="1" x14ac:dyDescent="0.25">
      <c r="A57" s="108"/>
      <c r="B57" s="74"/>
      <c r="C57" s="342" t="s">
        <v>74</v>
      </c>
      <c r="D57" s="342"/>
      <c r="E57" s="342"/>
      <c r="F57" s="342"/>
      <c r="G57" s="342"/>
      <c r="H57" s="342"/>
      <c r="I57" s="342"/>
      <c r="J57" s="342"/>
      <c r="K57" s="342"/>
      <c r="L57" s="76"/>
      <c r="M57" s="108"/>
    </row>
    <row r="58" spans="1:13" ht="179.25" customHeight="1" x14ac:dyDescent="0.25">
      <c r="A58" s="108"/>
      <c r="B58" s="74"/>
      <c r="C58" s="342" t="s">
        <v>75</v>
      </c>
      <c r="D58" s="342"/>
      <c r="E58" s="342"/>
      <c r="F58" s="342"/>
      <c r="G58" s="342"/>
      <c r="H58" s="342"/>
      <c r="I58" s="342"/>
      <c r="J58" s="342"/>
      <c r="K58" s="342"/>
      <c r="L58" s="76"/>
      <c r="M58" s="108"/>
    </row>
    <row r="59" spans="1:13" ht="201" customHeight="1" x14ac:dyDescent="0.25">
      <c r="A59" s="108"/>
      <c r="B59" s="74"/>
      <c r="C59" s="342" t="s">
        <v>276</v>
      </c>
      <c r="D59" s="342"/>
      <c r="E59" s="342"/>
      <c r="F59" s="342"/>
      <c r="G59" s="342"/>
      <c r="H59" s="342"/>
      <c r="I59" s="342"/>
      <c r="J59" s="342"/>
      <c r="K59" s="342"/>
      <c r="L59" s="76"/>
      <c r="M59" s="108"/>
    </row>
    <row r="60" spans="1:13" ht="313.5" customHeight="1" x14ac:dyDescent="0.25">
      <c r="A60" s="108"/>
      <c r="B60" s="74"/>
      <c r="C60" s="342" t="s">
        <v>298</v>
      </c>
      <c r="D60" s="342"/>
      <c r="E60" s="342"/>
      <c r="F60" s="342"/>
      <c r="G60" s="342"/>
      <c r="H60" s="342"/>
      <c r="I60" s="342"/>
      <c r="J60" s="342"/>
      <c r="K60" s="342"/>
      <c r="L60" s="76"/>
      <c r="M60" s="108"/>
    </row>
    <row r="61" spans="1:13" x14ac:dyDescent="0.25">
      <c r="A61" s="108"/>
      <c r="B61" s="74"/>
      <c r="C61" s="104" t="s">
        <v>77</v>
      </c>
      <c r="D61" s="104"/>
      <c r="E61" s="104"/>
      <c r="F61" s="104"/>
      <c r="G61" s="104"/>
      <c r="H61" s="104"/>
      <c r="I61" s="104"/>
      <c r="J61" s="104"/>
      <c r="K61" s="104"/>
      <c r="L61" s="76"/>
      <c r="M61" s="108"/>
    </row>
    <row r="62" spans="1:13" x14ac:dyDescent="0.25">
      <c r="A62" s="108"/>
      <c r="B62" s="74"/>
      <c r="C62" s="104"/>
      <c r="D62" s="104"/>
      <c r="E62" s="104"/>
      <c r="F62" s="104"/>
      <c r="G62" s="104"/>
      <c r="H62" s="104"/>
      <c r="I62" s="104"/>
      <c r="J62" s="104"/>
      <c r="K62" s="104"/>
      <c r="L62" s="76"/>
      <c r="M62" s="108"/>
    </row>
    <row r="63" spans="1:13" x14ac:dyDescent="0.25">
      <c r="A63" s="108"/>
      <c r="B63" s="74"/>
      <c r="C63" s="104"/>
      <c r="D63" s="104"/>
      <c r="E63" s="104"/>
      <c r="F63" s="104"/>
      <c r="G63" s="104"/>
      <c r="H63" s="104"/>
      <c r="I63" s="104"/>
      <c r="J63" s="104"/>
      <c r="K63" s="104"/>
      <c r="L63" s="76"/>
      <c r="M63" s="108"/>
    </row>
    <row r="64" spans="1:13" ht="37.5" customHeight="1" x14ac:dyDescent="0.25">
      <c r="A64" s="108"/>
      <c r="B64" s="74"/>
      <c r="C64" s="104"/>
      <c r="D64" s="104"/>
      <c r="E64" s="104"/>
      <c r="F64" s="334" t="s">
        <v>78</v>
      </c>
      <c r="G64" s="104"/>
      <c r="H64" s="104"/>
      <c r="I64" s="104"/>
      <c r="J64" s="104"/>
      <c r="K64" s="334" t="s">
        <v>78</v>
      </c>
      <c r="L64" s="76"/>
      <c r="M64" s="108"/>
    </row>
    <row r="65" spans="1:13" ht="37.5" customHeight="1" thickBot="1" x14ac:dyDescent="0.3">
      <c r="A65" s="108"/>
      <c r="B65" s="74"/>
      <c r="C65" s="229"/>
      <c r="D65" s="229"/>
      <c r="E65" s="104"/>
      <c r="F65" s="335"/>
      <c r="G65" s="104"/>
      <c r="H65" s="229"/>
      <c r="I65" s="229"/>
      <c r="J65" s="104"/>
      <c r="K65" s="335"/>
      <c r="L65" s="76"/>
      <c r="M65" s="108"/>
    </row>
    <row r="66" spans="1:13" ht="15.75" thickTop="1" x14ac:dyDescent="0.25">
      <c r="A66" s="108"/>
      <c r="B66" s="74"/>
      <c r="C66" s="104" t="s">
        <v>79</v>
      </c>
      <c r="D66" s="104"/>
      <c r="E66" s="104"/>
      <c r="F66" s="104"/>
      <c r="G66" s="104"/>
      <c r="H66" s="104" t="s">
        <v>80</v>
      </c>
      <c r="I66" s="104"/>
      <c r="J66" s="104"/>
      <c r="K66" s="104"/>
      <c r="L66" s="76"/>
      <c r="M66" s="108"/>
    </row>
    <row r="67" spans="1:13" x14ac:dyDescent="0.25">
      <c r="A67" s="108"/>
      <c r="B67" s="74"/>
      <c r="C67" s="25" t="s">
        <v>81</v>
      </c>
      <c r="D67" s="25"/>
      <c r="E67" s="25"/>
      <c r="F67" s="104"/>
      <c r="G67" s="104"/>
      <c r="H67" s="25" t="s">
        <v>81</v>
      </c>
      <c r="I67" s="25"/>
      <c r="J67" s="104"/>
      <c r="K67" s="104"/>
      <c r="L67" s="76"/>
      <c r="M67" s="108"/>
    </row>
    <row r="68" spans="1:13" x14ac:dyDescent="0.25">
      <c r="A68" s="108"/>
      <c r="B68" s="74"/>
      <c r="C68" s="104"/>
      <c r="D68" s="104"/>
      <c r="E68" s="104"/>
      <c r="F68" s="104"/>
      <c r="G68" s="104"/>
      <c r="H68" s="104"/>
      <c r="I68" s="104"/>
      <c r="J68" s="104"/>
      <c r="K68" s="104"/>
      <c r="L68" s="76"/>
      <c r="M68" s="108"/>
    </row>
    <row r="69" spans="1:13" x14ac:dyDescent="0.25">
      <c r="A69" s="108"/>
      <c r="B69" s="74"/>
      <c r="C69" s="336" t="s">
        <v>82</v>
      </c>
      <c r="D69" s="337"/>
      <c r="E69" s="337"/>
      <c r="F69" s="337"/>
      <c r="G69" s="337"/>
      <c r="H69" s="337"/>
      <c r="I69" s="337"/>
      <c r="J69" s="337"/>
      <c r="K69" s="337"/>
      <c r="L69" s="76"/>
      <c r="M69" s="108"/>
    </row>
    <row r="70" spans="1:13" x14ac:dyDescent="0.25">
      <c r="A70" s="108"/>
      <c r="B70" s="74"/>
      <c r="C70" s="102" t="s">
        <v>83</v>
      </c>
      <c r="D70" s="100"/>
      <c r="E70" s="100"/>
      <c r="F70" s="100"/>
      <c r="G70" s="100"/>
      <c r="H70" s="100"/>
      <c r="I70" s="100"/>
      <c r="J70" s="100"/>
      <c r="K70" s="101"/>
      <c r="L70" s="76"/>
      <c r="M70" s="108"/>
    </row>
    <row r="71" spans="1:13" x14ac:dyDescent="0.25">
      <c r="A71" s="108"/>
      <c r="B71" s="74"/>
      <c r="C71" s="338"/>
      <c r="D71" s="339"/>
      <c r="E71" s="339"/>
      <c r="F71" s="339"/>
      <c r="G71" s="339"/>
      <c r="H71" s="339"/>
      <c r="I71" s="339"/>
      <c r="J71" s="339"/>
      <c r="K71" s="340"/>
      <c r="L71" s="76"/>
      <c r="M71" s="108"/>
    </row>
    <row r="72" spans="1:13" x14ac:dyDescent="0.25">
      <c r="A72" s="108"/>
      <c r="B72" s="74"/>
      <c r="C72" s="309" t="s">
        <v>84</v>
      </c>
      <c r="D72" s="310"/>
      <c r="E72" s="310"/>
      <c r="F72" s="310"/>
      <c r="G72" s="310"/>
      <c r="H72" s="310"/>
      <c r="I72" s="310"/>
      <c r="J72" s="310"/>
      <c r="K72" s="310"/>
      <c r="L72" s="76"/>
      <c r="M72" s="108"/>
    </row>
    <row r="73" spans="1:13" ht="12.75" customHeight="1" x14ac:dyDescent="0.25">
      <c r="A73" s="108"/>
      <c r="B73" s="74"/>
      <c r="C73" s="311" t="s">
        <v>85</v>
      </c>
      <c r="D73" s="311"/>
      <c r="E73" s="311"/>
      <c r="F73" s="311"/>
      <c r="G73" s="311"/>
      <c r="H73" s="311"/>
      <c r="I73" s="311"/>
      <c r="J73" s="311"/>
      <c r="K73" s="311"/>
      <c r="L73" s="76"/>
      <c r="M73" s="108"/>
    </row>
    <row r="74" spans="1:13" ht="12.75" customHeight="1" x14ac:dyDescent="0.25">
      <c r="A74" s="108"/>
      <c r="B74" s="74"/>
      <c r="C74" s="312"/>
      <c r="D74" s="312"/>
      <c r="E74" s="312"/>
      <c r="F74" s="312"/>
      <c r="G74" s="312"/>
      <c r="H74" s="312"/>
      <c r="I74" s="312"/>
      <c r="J74" s="312"/>
      <c r="K74" s="312"/>
      <c r="L74" s="76"/>
      <c r="M74" s="108"/>
    </row>
    <row r="75" spans="1:13" ht="12.75" customHeight="1" x14ac:dyDescent="0.25">
      <c r="A75" s="108"/>
      <c r="B75" s="74"/>
      <c r="C75" s="312"/>
      <c r="D75" s="312"/>
      <c r="E75" s="312"/>
      <c r="F75" s="312"/>
      <c r="G75" s="312"/>
      <c r="H75" s="312"/>
      <c r="I75" s="312"/>
      <c r="J75" s="312"/>
      <c r="K75" s="312"/>
      <c r="L75" s="76"/>
      <c r="M75" s="108"/>
    </row>
    <row r="76" spans="1:13" ht="12.75" customHeight="1" x14ac:dyDescent="0.25">
      <c r="A76" s="108"/>
      <c r="B76" s="74"/>
      <c r="C76" s="312"/>
      <c r="D76" s="312"/>
      <c r="E76" s="312"/>
      <c r="F76" s="312"/>
      <c r="G76" s="312"/>
      <c r="H76" s="312"/>
      <c r="I76" s="312"/>
      <c r="J76" s="312"/>
      <c r="K76" s="312"/>
      <c r="L76" s="76"/>
      <c r="M76" s="108"/>
    </row>
    <row r="77" spans="1:13" ht="27" customHeight="1" x14ac:dyDescent="0.25">
      <c r="A77" s="108"/>
      <c r="B77" s="74"/>
      <c r="C77" s="312"/>
      <c r="D77" s="312"/>
      <c r="E77" s="312"/>
      <c r="F77" s="312"/>
      <c r="G77" s="312"/>
      <c r="H77" s="312"/>
      <c r="I77" s="312"/>
      <c r="J77" s="312"/>
      <c r="K77" s="312"/>
      <c r="L77" s="76"/>
      <c r="M77" s="108"/>
    </row>
    <row r="78" spans="1:13" x14ac:dyDescent="0.25">
      <c r="A78" s="108"/>
      <c r="B78" s="105"/>
      <c r="C78" s="106"/>
      <c r="D78" s="106"/>
      <c r="E78" s="106"/>
      <c r="F78" s="106"/>
      <c r="G78" s="106"/>
      <c r="H78" s="106"/>
      <c r="I78" s="106"/>
      <c r="J78" s="106"/>
      <c r="K78" s="106"/>
      <c r="L78" s="107"/>
      <c r="M78" s="108"/>
    </row>
    <row r="79" spans="1:13" x14ac:dyDescent="0.25">
      <c r="A79" s="108"/>
      <c r="B79" s="108"/>
      <c r="C79" s="108"/>
      <c r="D79" s="108"/>
      <c r="E79" s="108"/>
      <c r="F79" s="108"/>
      <c r="G79" s="108"/>
      <c r="H79" s="108"/>
      <c r="I79" s="108"/>
      <c r="J79" s="108"/>
      <c r="K79" s="108"/>
      <c r="L79" s="108"/>
      <c r="M79" s="108"/>
    </row>
    <row r="80" spans="1:13" x14ac:dyDescent="0.25">
      <c r="A80" s="108"/>
      <c r="B80" s="108"/>
      <c r="C80" s="108"/>
      <c r="D80" s="108"/>
      <c r="E80" s="108"/>
      <c r="F80" s="108"/>
      <c r="G80" s="108"/>
      <c r="H80" s="108"/>
      <c r="I80" s="108"/>
      <c r="J80" s="108"/>
      <c r="K80" s="108"/>
      <c r="L80" s="108"/>
      <c r="M80" s="108"/>
    </row>
  </sheetData>
  <sheetProtection algorithmName="SHA-512" hashValue="afLeU6RiXFDPtA3cIyBEkhKOUg6C3FTKFJZVYQNZK2EqjhEH7kcT9uTN4UE65PiIw79ZEUwjHmeURod+MnHYYg==" saltValue="iHJXJqMZ4UM70ZqT/KiCXw==" spinCount="100000" sheet="1" objects="1" scenarios="1"/>
  <mergeCells count="88">
    <mergeCell ref="C20:F20"/>
    <mergeCell ref="C5:L5"/>
    <mergeCell ref="C6:L6"/>
    <mergeCell ref="I10:J10"/>
    <mergeCell ref="D11:F11"/>
    <mergeCell ref="I11:J11"/>
    <mergeCell ref="C8:F9"/>
    <mergeCell ref="G8:K9"/>
    <mergeCell ref="D12:F12"/>
    <mergeCell ref="C13:K13"/>
    <mergeCell ref="C14:F15"/>
    <mergeCell ref="C18:F18"/>
    <mergeCell ref="C19:F19"/>
    <mergeCell ref="C21:F21"/>
    <mergeCell ref="C31:K31"/>
    <mergeCell ref="E32:K32"/>
    <mergeCell ref="E33:G33"/>
    <mergeCell ref="I33:K33"/>
    <mergeCell ref="E34:G34"/>
    <mergeCell ref="I34:K34"/>
    <mergeCell ref="E35:G35"/>
    <mergeCell ref="I35:K35"/>
    <mergeCell ref="E36:G36"/>
    <mergeCell ref="I36:K36"/>
    <mergeCell ref="C38:E38"/>
    <mergeCell ref="F38:G38"/>
    <mergeCell ref="I38:K38"/>
    <mergeCell ref="C39:D39"/>
    <mergeCell ref="G39:H39"/>
    <mergeCell ref="J39:K39"/>
    <mergeCell ref="C40:K40"/>
    <mergeCell ref="C41:D41"/>
    <mergeCell ref="E41:H41"/>
    <mergeCell ref="I41:K41"/>
    <mergeCell ref="C42:D42"/>
    <mergeCell ref="E42:H42"/>
    <mergeCell ref="I42:K42"/>
    <mergeCell ref="C43:D43"/>
    <mergeCell ref="E43:H43"/>
    <mergeCell ref="I43:K43"/>
    <mergeCell ref="C44:G44"/>
    <mergeCell ref="H44:K44"/>
    <mergeCell ref="C45:D45"/>
    <mergeCell ref="E45:G45"/>
    <mergeCell ref="H45:I45"/>
    <mergeCell ref="J45:K45"/>
    <mergeCell ref="C46:D46"/>
    <mergeCell ref="E46:G46"/>
    <mergeCell ref="H46:I46"/>
    <mergeCell ref="J46:K46"/>
    <mergeCell ref="C47:D49"/>
    <mergeCell ref="E47:G49"/>
    <mergeCell ref="H47:I47"/>
    <mergeCell ref="J47:K47"/>
    <mergeCell ref="H48:I48"/>
    <mergeCell ref="J48:K48"/>
    <mergeCell ref="H49:I49"/>
    <mergeCell ref="J49:K49"/>
    <mergeCell ref="C50:D50"/>
    <mergeCell ref="E50:G50"/>
    <mergeCell ref="H50:I50"/>
    <mergeCell ref="J50:K50"/>
    <mergeCell ref="C58:K58"/>
    <mergeCell ref="C59:K59"/>
    <mergeCell ref="C60:K60"/>
    <mergeCell ref="C51:K51"/>
    <mergeCell ref="E52:G52"/>
    <mergeCell ref="I52:K52"/>
    <mergeCell ref="E53:G53"/>
    <mergeCell ref="I53:K53"/>
    <mergeCell ref="E54:G54"/>
    <mergeCell ref="I54:K54"/>
    <mergeCell ref="C72:K72"/>
    <mergeCell ref="C73:K77"/>
    <mergeCell ref="C22:H22"/>
    <mergeCell ref="I14:K30"/>
    <mergeCell ref="D10:F10"/>
    <mergeCell ref="I12:K12"/>
    <mergeCell ref="C16:F17"/>
    <mergeCell ref="F64:F65"/>
    <mergeCell ref="K64:K65"/>
    <mergeCell ref="C65:D65"/>
    <mergeCell ref="H65:I65"/>
    <mergeCell ref="C69:K69"/>
    <mergeCell ref="C71:K71"/>
    <mergeCell ref="C55:K55"/>
    <mergeCell ref="C56:K56"/>
    <mergeCell ref="C57:K57"/>
  </mergeCells>
  <dataValidations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28E49D4C-3F3A-45E2-854E-2403422BEFFF}"/>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39A5A29E-EA56-473F-ABC7-4498B92BF33C}">
      <formula1>H8</formula1>
    </dataValidation>
    <dataValidation type="whole" allowBlank="1" showInputMessage="1" showErrorMessage="1" errorTitle="Error valor ingresado" error="Estimado (a) estudiante:_x000a__x000a_Recuerde que en esta linea de crédito solo se  financia hasta el 80% del valor de su matrícula." sqref="H11" xr:uid="{6AA3CB37-E144-4CC3-A57D-1211D7C7F1FF}">
      <formula1>0</formula1>
      <formula2>H10*80%</formula2>
    </dataValidation>
    <dataValidation type="custom" allowBlank="1" showInputMessage="1" showErrorMessage="1" sqref="D11:F11" xr:uid="{3AA44033-3B6D-4DE8-BF5A-1F3263AFA9AF}">
      <formula1>ISTEXT(D11)</formula1>
    </dataValidation>
  </dataValidations>
  <pageMargins left="0.7" right="0.7" top="0.75" bottom="0.75" header="0.3" footer="0.3"/>
  <pageSetup paperSize="9" scale="5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947A3A2-DAEA-41EC-BCE7-12492273A23E}">
          <x14:formula1>
            <xm:f>'listas desplegables'!$F$3:$F$6</xm:f>
          </x14:formula1>
          <xm:sqref>K11</xm:sqref>
        </x14:dataValidation>
        <x14:dataValidation type="list" allowBlank="1" showInputMessage="1" showErrorMessage="1" xr:uid="{220ADE72-E6CA-464F-8A5D-7B1564B4E4CE}">
          <x14:formula1>
            <xm:f>'listas desplegables'!$E$3:$E$4</xm:f>
          </x14:formula1>
          <xm:sqref>E30</xm:sqref>
        </x14:dataValidation>
        <x14:dataValidation type="list" allowBlank="1" showInputMessage="1" showErrorMessage="1" xr:uid="{24C33230-C499-47AA-A63E-817EB2B7ACCA}">
          <x14:formula1>
            <xm:f>'listas desplegables'!$C$3:$C$4</xm:f>
          </x14:formula1>
          <xm:sqref>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8B6D-5617-45DF-95C9-4CD8E30BC1EA}">
  <sheetPr codeName="Hoja1"/>
  <dimension ref="A1:M78"/>
  <sheetViews>
    <sheetView showGridLines="0" topLeftCell="A61" zoomScale="84" zoomScaleNormal="84" workbookViewId="0">
      <selection activeCell="C59" sqref="C59"/>
    </sheetView>
  </sheetViews>
  <sheetFormatPr baseColWidth="10" defaultColWidth="0" defaultRowHeight="15" zeroHeight="1" x14ac:dyDescent="0.25"/>
  <cols>
    <col min="1" max="1" width="4.85546875" customWidth="1"/>
    <col min="2" max="2" width="4" customWidth="1"/>
    <col min="3" max="3" width="11.140625" customWidth="1"/>
    <col min="4" max="4" width="14.42578125" customWidth="1"/>
    <col min="5" max="5" width="15.140625" customWidth="1"/>
    <col min="6" max="6" width="14.140625" customWidth="1"/>
    <col min="7" max="7" width="25.28515625" customWidth="1"/>
    <col min="8" max="8" width="21" customWidth="1"/>
    <col min="9" max="9" width="17.85546875" customWidth="1"/>
    <col min="10" max="10" width="5.5703125" customWidth="1"/>
    <col min="11" max="11" width="10.42578125" customWidth="1"/>
    <col min="12" max="12" width="2.5703125" style="49" customWidth="1"/>
    <col min="13" max="13" width="2.5703125" style="8" customWidth="1"/>
    <col min="14" max="16384" width="11.42578125" hidden="1"/>
  </cols>
  <sheetData>
    <row r="1" spans="1:13" x14ac:dyDescent="0.25">
      <c r="A1" s="108"/>
      <c r="B1" s="108"/>
      <c r="C1" s="108"/>
      <c r="D1" s="108"/>
      <c r="E1" s="108"/>
      <c r="F1" s="108"/>
      <c r="G1" s="108"/>
      <c r="H1" s="108"/>
      <c r="I1" s="108"/>
      <c r="J1" s="108"/>
      <c r="K1" s="108"/>
      <c r="L1" s="114"/>
      <c r="M1" s="75"/>
    </row>
    <row r="2" spans="1:13" s="46" customFormat="1" x14ac:dyDescent="0.25">
      <c r="A2" s="115"/>
      <c r="B2" s="116"/>
      <c r="C2" s="117"/>
      <c r="D2" s="117"/>
      <c r="E2" s="117"/>
      <c r="F2" s="117"/>
      <c r="G2" s="117"/>
      <c r="H2" s="117"/>
      <c r="I2" s="117"/>
      <c r="J2" s="117"/>
      <c r="K2" s="117"/>
      <c r="L2" s="118"/>
      <c r="M2" s="119"/>
    </row>
    <row r="3" spans="1:13" s="46" customFormat="1" ht="18.75" x14ac:dyDescent="0.25">
      <c r="A3" s="115"/>
      <c r="B3" s="120"/>
      <c r="C3" s="394" t="s">
        <v>0</v>
      </c>
      <c r="D3" s="394"/>
      <c r="E3" s="394"/>
      <c r="F3" s="394"/>
      <c r="G3" s="394"/>
      <c r="H3" s="394"/>
      <c r="I3" s="394"/>
      <c r="J3" s="121"/>
      <c r="K3" s="121"/>
      <c r="L3" s="122"/>
      <c r="M3" s="122"/>
    </row>
    <row r="4" spans="1:13" s="46" customFormat="1" ht="18.75" x14ac:dyDescent="0.25">
      <c r="A4" s="115"/>
      <c r="B4" s="120"/>
      <c r="C4" s="394" t="s">
        <v>1</v>
      </c>
      <c r="D4" s="394"/>
      <c r="E4" s="394"/>
      <c r="F4" s="394"/>
      <c r="G4" s="394"/>
      <c r="H4" s="394"/>
      <c r="I4" s="394"/>
      <c r="J4" s="121"/>
      <c r="K4" s="121"/>
      <c r="L4" s="122"/>
      <c r="M4" s="122"/>
    </row>
    <row r="5" spans="1:13" s="46" customFormat="1" ht="6" customHeight="1" x14ac:dyDescent="0.25">
      <c r="A5" s="115"/>
      <c r="B5" s="120"/>
      <c r="C5" s="123"/>
      <c r="D5" s="123"/>
      <c r="E5" s="123"/>
      <c r="F5" s="123"/>
      <c r="G5" s="123"/>
      <c r="H5" s="123"/>
      <c r="I5" s="123"/>
      <c r="J5" s="123"/>
      <c r="K5" s="123"/>
      <c r="L5" s="124"/>
      <c r="M5" s="123"/>
    </row>
    <row r="6" spans="1:13" x14ac:dyDescent="0.25">
      <c r="A6" s="108"/>
      <c r="B6" s="74"/>
      <c r="C6" s="397" t="s">
        <v>12</v>
      </c>
      <c r="D6" s="395"/>
      <c r="E6" s="395"/>
      <c r="F6" s="395"/>
      <c r="G6" s="395" t="s">
        <v>5</v>
      </c>
      <c r="H6" s="395"/>
      <c r="I6" s="395"/>
      <c r="J6" s="395"/>
      <c r="K6" s="396"/>
      <c r="L6" s="125"/>
      <c r="M6" s="75"/>
    </row>
    <row r="7" spans="1:13" x14ac:dyDescent="0.25">
      <c r="A7" s="108"/>
      <c r="B7" s="74"/>
      <c r="C7" s="204" t="s">
        <v>2</v>
      </c>
      <c r="D7" s="288"/>
      <c r="E7" s="289"/>
      <c r="F7" s="290"/>
      <c r="G7" s="205" t="s">
        <v>6</v>
      </c>
      <c r="H7" s="43"/>
      <c r="I7" s="386" t="s">
        <v>7</v>
      </c>
      <c r="J7" s="386"/>
      <c r="K7" s="206">
        <f>IFERROR(IF(H8="",0,H8/H7),0)</f>
        <v>0</v>
      </c>
      <c r="L7" s="47"/>
      <c r="M7" s="75"/>
    </row>
    <row r="8" spans="1:13" x14ac:dyDescent="0.25">
      <c r="A8" s="108"/>
      <c r="B8" s="74"/>
      <c r="C8" s="204" t="s">
        <v>3</v>
      </c>
      <c r="D8" s="387"/>
      <c r="E8" s="387"/>
      <c r="F8" s="387"/>
      <c r="G8" s="205" t="s">
        <v>8</v>
      </c>
      <c r="H8" s="43"/>
      <c r="I8" s="387" t="s">
        <v>9</v>
      </c>
      <c r="J8" s="387"/>
      <c r="K8" s="53">
        <v>5</v>
      </c>
      <c r="L8" s="126"/>
      <c r="M8" s="75"/>
    </row>
    <row r="9" spans="1:13" x14ac:dyDescent="0.25">
      <c r="A9" s="108"/>
      <c r="B9" s="74"/>
      <c r="C9" s="207" t="s">
        <v>4</v>
      </c>
      <c r="D9" s="302"/>
      <c r="E9" s="302"/>
      <c r="F9" s="302"/>
      <c r="G9" s="37" t="s">
        <v>10</v>
      </c>
      <c r="H9" s="37">
        <v>15</v>
      </c>
      <c r="I9" s="401" t="s">
        <v>11</v>
      </c>
      <c r="J9" s="402"/>
      <c r="K9" s="403"/>
      <c r="L9" s="48"/>
      <c r="M9" s="75"/>
    </row>
    <row r="10" spans="1:13" ht="18.75" x14ac:dyDescent="0.25">
      <c r="A10" s="108"/>
      <c r="B10" s="74"/>
      <c r="C10" s="398" t="s">
        <v>25</v>
      </c>
      <c r="D10" s="399"/>
      <c r="E10" s="399"/>
      <c r="F10" s="399"/>
      <c r="G10" s="399"/>
      <c r="H10" s="399"/>
      <c r="I10" s="399"/>
      <c r="J10" s="399"/>
      <c r="K10" s="400"/>
      <c r="L10" s="127"/>
      <c r="M10" s="75"/>
    </row>
    <row r="11" spans="1:13" ht="18.75" customHeight="1" x14ac:dyDescent="0.25">
      <c r="A11" s="108"/>
      <c r="B11" s="74"/>
      <c r="C11" s="360" t="s">
        <v>87</v>
      </c>
      <c r="D11" s="361"/>
      <c r="E11" s="361"/>
      <c r="F11" s="362"/>
      <c r="G11" s="128" t="s">
        <v>32</v>
      </c>
      <c r="H11" s="129">
        <f ca="1">TODAY()</f>
        <v>45637</v>
      </c>
      <c r="I11" s="373" t="s">
        <v>105</v>
      </c>
      <c r="J11" s="374"/>
      <c r="K11" s="375"/>
      <c r="L11" s="130"/>
      <c r="M11" s="75"/>
    </row>
    <row r="12" spans="1:13" ht="18.75" customHeight="1" x14ac:dyDescent="0.25">
      <c r="A12" s="108"/>
      <c r="B12" s="74"/>
      <c r="C12" s="369"/>
      <c r="D12" s="370"/>
      <c r="E12" s="370"/>
      <c r="F12" s="371"/>
      <c r="G12" s="131" t="s">
        <v>23</v>
      </c>
      <c r="H12" s="132">
        <f>H9</f>
        <v>15</v>
      </c>
      <c r="I12" s="376"/>
      <c r="J12" s="377"/>
      <c r="K12" s="378"/>
      <c r="L12" s="130"/>
      <c r="M12" s="75"/>
    </row>
    <row r="13" spans="1:13" ht="15" customHeight="1" x14ac:dyDescent="0.25">
      <c r="A13" s="108"/>
      <c r="B13" s="74"/>
      <c r="C13" s="388" t="s">
        <v>17</v>
      </c>
      <c r="D13" s="390" t="s">
        <v>17</v>
      </c>
      <c r="E13" s="72"/>
      <c r="F13" s="72"/>
      <c r="G13" s="98" t="s">
        <v>18</v>
      </c>
      <c r="H13" s="133">
        <f>K8</f>
        <v>5</v>
      </c>
      <c r="I13" s="376"/>
      <c r="J13" s="377"/>
      <c r="K13" s="378"/>
      <c r="L13" s="130"/>
      <c r="M13" s="75"/>
    </row>
    <row r="14" spans="1:13" ht="15" customHeight="1" x14ac:dyDescent="0.25">
      <c r="A14" s="108"/>
      <c r="B14" s="74"/>
      <c r="C14" s="389"/>
      <c r="D14" s="391"/>
      <c r="E14" s="75"/>
      <c r="F14" s="75"/>
      <c r="G14" s="98" t="s">
        <v>19</v>
      </c>
      <c r="H14" s="134">
        <f>H7</f>
        <v>0</v>
      </c>
      <c r="I14" s="376"/>
      <c r="J14" s="377"/>
      <c r="K14" s="378"/>
      <c r="L14" s="130"/>
      <c r="M14" s="75"/>
    </row>
    <row r="15" spans="1:13" ht="18.75" x14ac:dyDescent="0.3">
      <c r="A15" s="108"/>
      <c r="B15" s="74"/>
      <c r="C15" s="392">
        <f>D8</f>
        <v>0</v>
      </c>
      <c r="D15" s="393"/>
      <c r="E15" s="393"/>
      <c r="F15" s="393"/>
      <c r="G15" s="98" t="s">
        <v>20</v>
      </c>
      <c r="H15" s="134">
        <f>H8</f>
        <v>0</v>
      </c>
      <c r="I15" s="376"/>
      <c r="J15" s="377"/>
      <c r="K15" s="378"/>
      <c r="L15" s="130"/>
      <c r="M15" s="75"/>
    </row>
    <row r="16" spans="1:13" ht="18.75" x14ac:dyDescent="0.3">
      <c r="A16" s="108"/>
      <c r="B16" s="74"/>
      <c r="C16" s="392">
        <f>D7</f>
        <v>0</v>
      </c>
      <c r="D16" s="393"/>
      <c r="E16" s="393"/>
      <c r="F16" s="393"/>
      <c r="G16" s="98" t="s">
        <v>21</v>
      </c>
      <c r="H16" s="135">
        <f>K7</f>
        <v>0</v>
      </c>
      <c r="I16" s="376"/>
      <c r="J16" s="377"/>
      <c r="K16" s="378"/>
      <c r="L16" s="130"/>
      <c r="M16" s="75"/>
    </row>
    <row r="17" spans="1:13" ht="18.75" x14ac:dyDescent="0.3">
      <c r="A17" s="108"/>
      <c r="B17" s="74"/>
      <c r="C17" s="392">
        <f>D9</f>
        <v>0</v>
      </c>
      <c r="D17" s="393"/>
      <c r="E17" s="393"/>
      <c r="F17" s="393"/>
      <c r="G17" s="98" t="s">
        <v>22</v>
      </c>
      <c r="H17" s="215">
        <v>1.2E-2</v>
      </c>
      <c r="I17" s="376"/>
      <c r="J17" s="377"/>
      <c r="K17" s="378"/>
      <c r="L17" s="130"/>
      <c r="M17" s="75"/>
    </row>
    <row r="18" spans="1:13" ht="18.75" x14ac:dyDescent="0.3">
      <c r="A18" s="108"/>
      <c r="B18" s="74"/>
      <c r="C18" s="136"/>
      <c r="D18" s="137"/>
      <c r="E18" s="137"/>
      <c r="F18" s="137"/>
      <c r="G18" s="138" t="s">
        <v>24</v>
      </c>
      <c r="H18" s="139">
        <f>+IFERROR(H14-H15,"EXCEDE VALOR MÁXIMO A FINANCIAR")</f>
        <v>0</v>
      </c>
      <c r="I18" s="376"/>
      <c r="J18" s="377"/>
      <c r="K18" s="378"/>
      <c r="L18" s="130"/>
      <c r="M18" s="75"/>
    </row>
    <row r="19" spans="1:13" ht="15" customHeight="1" x14ac:dyDescent="0.25">
      <c r="A19" s="108"/>
      <c r="B19" s="74"/>
      <c r="C19" s="309" t="s">
        <v>86</v>
      </c>
      <c r="D19" s="310"/>
      <c r="E19" s="310"/>
      <c r="F19" s="310"/>
      <c r="G19" s="310"/>
      <c r="H19" s="372"/>
      <c r="I19" s="376"/>
      <c r="J19" s="377"/>
      <c r="K19" s="378"/>
      <c r="L19" s="130"/>
      <c r="M19" s="75"/>
    </row>
    <row r="20" spans="1:13" ht="33.75" customHeight="1" x14ac:dyDescent="0.25">
      <c r="A20" s="108"/>
      <c r="B20" s="74"/>
      <c r="C20" s="140" t="s">
        <v>26</v>
      </c>
      <c r="D20" s="140" t="s">
        <v>27</v>
      </c>
      <c r="E20" s="140" t="s">
        <v>28</v>
      </c>
      <c r="F20" s="140" t="s">
        <v>29</v>
      </c>
      <c r="G20" s="140" t="s">
        <v>30</v>
      </c>
      <c r="H20" s="140" t="s">
        <v>31</v>
      </c>
      <c r="I20" s="376"/>
      <c r="J20" s="377"/>
      <c r="K20" s="378"/>
      <c r="L20" s="130"/>
      <c r="M20" s="75"/>
    </row>
    <row r="21" spans="1:13" x14ac:dyDescent="0.25">
      <c r="A21" s="108"/>
      <c r="B21" s="74"/>
      <c r="C21" s="141">
        <v>0</v>
      </c>
      <c r="D21" s="142"/>
      <c r="E21" s="143"/>
      <c r="F21" s="143"/>
      <c r="G21" s="144"/>
      <c r="H21" s="143">
        <f>+H8</f>
        <v>0</v>
      </c>
      <c r="I21" s="376"/>
      <c r="J21" s="377"/>
      <c r="K21" s="378"/>
      <c r="L21" s="130"/>
      <c r="M21" s="75"/>
    </row>
    <row r="22" spans="1:13" x14ac:dyDescent="0.25">
      <c r="A22" s="108"/>
      <c r="B22" s="74"/>
      <c r="C22" s="141">
        <v>1</v>
      </c>
      <c r="D22" s="142">
        <f ca="1">H11+31</f>
        <v>45668</v>
      </c>
      <c r="E22" s="143">
        <f>IFERROR(IF(C22&lt;=$K$8,$H$8/$K$8,0),0)</f>
        <v>0</v>
      </c>
      <c r="F22" s="143">
        <v>0</v>
      </c>
      <c r="G22" s="145">
        <f>+F22+E22</f>
        <v>0</v>
      </c>
      <c r="H22" s="143">
        <f>+H21-E22</f>
        <v>0</v>
      </c>
      <c r="I22" s="376"/>
      <c r="J22" s="377"/>
      <c r="K22" s="378"/>
      <c r="L22" s="130"/>
      <c r="M22" s="75"/>
    </row>
    <row r="23" spans="1:13" x14ac:dyDescent="0.25">
      <c r="A23" s="108"/>
      <c r="B23" s="74"/>
      <c r="C23" s="99">
        <v>2</v>
      </c>
      <c r="D23" s="142">
        <f ca="1">D22+31</f>
        <v>45699</v>
      </c>
      <c r="E23" s="143">
        <f t="shared" ref="E23:E26" si="0">IFERROR(IF(C23&lt;=$K$8,$H$8/$K$8,0),0)</f>
        <v>0</v>
      </c>
      <c r="F23" s="143">
        <v>0</v>
      </c>
      <c r="G23" s="145">
        <f t="shared" ref="G23:G26" si="1">+F23+E23</f>
        <v>0</v>
      </c>
      <c r="H23" s="143">
        <f>+H22-E23</f>
        <v>0</v>
      </c>
      <c r="I23" s="376"/>
      <c r="J23" s="377"/>
      <c r="K23" s="378"/>
      <c r="L23" s="130"/>
      <c r="M23" s="75"/>
    </row>
    <row r="24" spans="1:13" x14ac:dyDescent="0.25">
      <c r="A24" s="108"/>
      <c r="B24" s="74"/>
      <c r="C24" s="99">
        <v>3</v>
      </c>
      <c r="D24" s="142">
        <f ca="1">D23+31</f>
        <v>45730</v>
      </c>
      <c r="E24" s="143">
        <f t="shared" si="0"/>
        <v>0</v>
      </c>
      <c r="F24" s="143">
        <v>0</v>
      </c>
      <c r="G24" s="145">
        <f t="shared" si="1"/>
        <v>0</v>
      </c>
      <c r="H24" s="143">
        <f>+H23-E24</f>
        <v>0</v>
      </c>
      <c r="I24" s="376"/>
      <c r="J24" s="377"/>
      <c r="K24" s="378"/>
      <c r="L24" s="130"/>
      <c r="M24" s="75"/>
    </row>
    <row r="25" spans="1:13" x14ac:dyDescent="0.25">
      <c r="A25" s="108"/>
      <c r="B25" s="74"/>
      <c r="C25" s="99">
        <v>4</v>
      </c>
      <c r="D25" s="142">
        <f t="shared" ref="D25:D26" ca="1" si="2">D24+31</f>
        <v>45761</v>
      </c>
      <c r="E25" s="143">
        <f t="shared" si="0"/>
        <v>0</v>
      </c>
      <c r="F25" s="143">
        <v>0</v>
      </c>
      <c r="G25" s="145">
        <f t="shared" si="1"/>
        <v>0</v>
      </c>
      <c r="H25" s="143">
        <f>+H24-E25</f>
        <v>0</v>
      </c>
      <c r="I25" s="376"/>
      <c r="J25" s="377"/>
      <c r="K25" s="378"/>
      <c r="L25" s="130"/>
      <c r="M25" s="75"/>
    </row>
    <row r="26" spans="1:13" x14ac:dyDescent="0.25">
      <c r="A26" s="108"/>
      <c r="B26" s="74"/>
      <c r="C26" s="99">
        <v>5</v>
      </c>
      <c r="D26" s="142">
        <f t="shared" ca="1" si="2"/>
        <v>45792</v>
      </c>
      <c r="E26" s="143">
        <f t="shared" si="0"/>
        <v>0</v>
      </c>
      <c r="F26" s="143">
        <v>0</v>
      </c>
      <c r="G26" s="145">
        <f t="shared" si="1"/>
        <v>0</v>
      </c>
      <c r="H26" s="143">
        <f>+H25-E26</f>
        <v>0</v>
      </c>
      <c r="I26" s="376"/>
      <c r="J26" s="377"/>
      <c r="K26" s="378"/>
      <c r="L26" s="130"/>
      <c r="M26" s="75"/>
    </row>
    <row r="27" spans="1:13" ht="5.25" customHeight="1" x14ac:dyDescent="0.25">
      <c r="A27" s="108"/>
      <c r="B27" s="74"/>
      <c r="C27" s="74"/>
      <c r="D27" s="75"/>
      <c r="E27" s="75"/>
      <c r="F27" s="75"/>
      <c r="G27" s="75"/>
      <c r="H27" s="76"/>
      <c r="I27" s="376"/>
      <c r="J27" s="377"/>
      <c r="K27" s="378"/>
      <c r="L27" s="130"/>
      <c r="M27" s="75"/>
    </row>
    <row r="28" spans="1:13" x14ac:dyDescent="0.25">
      <c r="A28" s="108"/>
      <c r="B28" s="74"/>
      <c r="C28" s="146" t="s">
        <v>33</v>
      </c>
      <c r="D28" s="147"/>
      <c r="E28" s="67" t="s">
        <v>35</v>
      </c>
      <c r="F28" s="104"/>
      <c r="G28" s="104"/>
      <c r="H28" s="76"/>
      <c r="I28" s="376"/>
      <c r="J28" s="377"/>
      <c r="K28" s="378"/>
      <c r="L28" s="130"/>
      <c r="M28" s="75"/>
    </row>
    <row r="29" spans="1:13" x14ac:dyDescent="0.25">
      <c r="A29" s="108"/>
      <c r="B29" s="74"/>
      <c r="C29" s="336" t="s">
        <v>37</v>
      </c>
      <c r="D29" s="337"/>
      <c r="E29" s="337"/>
      <c r="F29" s="337"/>
      <c r="G29" s="337"/>
      <c r="H29" s="337"/>
      <c r="I29" s="337"/>
      <c r="J29" s="337"/>
      <c r="K29" s="337"/>
      <c r="L29" s="148"/>
      <c r="M29" s="75"/>
    </row>
    <row r="30" spans="1:13" x14ac:dyDescent="0.25">
      <c r="A30" s="108"/>
      <c r="B30" s="74"/>
      <c r="C30" s="56" t="s">
        <v>38</v>
      </c>
      <c r="D30" s="57"/>
      <c r="E30" s="243"/>
      <c r="F30" s="243"/>
      <c r="G30" s="243"/>
      <c r="H30" s="243"/>
      <c r="I30" s="243"/>
      <c r="J30" s="243"/>
      <c r="K30" s="243"/>
      <c r="L30" s="149"/>
      <c r="M30" s="75"/>
    </row>
    <row r="31" spans="1:13" x14ac:dyDescent="0.25">
      <c r="A31" s="108"/>
      <c r="B31" s="74"/>
      <c r="C31" s="58" t="s">
        <v>39</v>
      </c>
      <c r="D31" s="57"/>
      <c r="E31" s="274"/>
      <c r="F31" s="274"/>
      <c r="G31" s="274"/>
      <c r="H31" s="57" t="s">
        <v>40</v>
      </c>
      <c r="I31" s="243"/>
      <c r="J31" s="243"/>
      <c r="K31" s="243"/>
      <c r="L31" s="149"/>
      <c r="M31" s="75"/>
    </row>
    <row r="32" spans="1:13" x14ac:dyDescent="0.25">
      <c r="A32" s="108"/>
      <c r="B32" s="74"/>
      <c r="C32" s="56" t="s">
        <v>41</v>
      </c>
      <c r="D32" s="57"/>
      <c r="E32" s="243"/>
      <c r="F32" s="243"/>
      <c r="G32" s="243"/>
      <c r="H32" s="57" t="s">
        <v>42</v>
      </c>
      <c r="I32" s="243"/>
      <c r="J32" s="243"/>
      <c r="K32" s="243"/>
      <c r="L32" s="149"/>
      <c r="M32" s="75"/>
    </row>
    <row r="33" spans="1:13" x14ac:dyDescent="0.25">
      <c r="A33" s="108"/>
      <c r="B33" s="74"/>
      <c r="C33" s="56" t="s">
        <v>43</v>
      </c>
      <c r="D33" s="57"/>
      <c r="E33" s="243"/>
      <c r="F33" s="243"/>
      <c r="G33" s="243"/>
      <c r="H33" s="57" t="s">
        <v>44</v>
      </c>
      <c r="I33" s="243"/>
      <c r="J33" s="243"/>
      <c r="K33" s="243"/>
      <c r="L33" s="149"/>
      <c r="M33" s="75"/>
    </row>
    <row r="34" spans="1:13" ht="15.75" thickBot="1" x14ac:dyDescent="0.3">
      <c r="A34" s="108"/>
      <c r="B34" s="74"/>
      <c r="C34" s="56" t="s">
        <v>45</v>
      </c>
      <c r="D34" s="57"/>
      <c r="E34" s="243"/>
      <c r="F34" s="244"/>
      <c r="G34" s="243"/>
      <c r="H34" s="57" t="s">
        <v>46</v>
      </c>
      <c r="I34" s="243"/>
      <c r="J34" s="244"/>
      <c r="K34" s="243"/>
      <c r="L34" s="149"/>
      <c r="M34" s="75"/>
    </row>
    <row r="35" spans="1:13" ht="15.75" thickBot="1" x14ac:dyDescent="0.3">
      <c r="A35" s="108"/>
      <c r="B35" s="74"/>
      <c r="C35" s="56" t="s">
        <v>47</v>
      </c>
      <c r="D35" s="59"/>
      <c r="E35" s="59" t="s">
        <v>48</v>
      </c>
      <c r="F35" s="1"/>
      <c r="G35" s="59"/>
      <c r="H35" s="59" t="s">
        <v>49</v>
      </c>
      <c r="I35" s="60"/>
      <c r="J35" s="22"/>
      <c r="K35" s="60"/>
      <c r="L35" s="150"/>
      <c r="M35" s="75"/>
    </row>
    <row r="36" spans="1:13" x14ac:dyDescent="0.25">
      <c r="A36" s="108"/>
      <c r="B36" s="74"/>
      <c r="C36" s="268" t="s">
        <v>50</v>
      </c>
      <c r="D36" s="269"/>
      <c r="E36" s="269"/>
      <c r="F36" s="270"/>
      <c r="G36" s="271"/>
      <c r="H36" s="62" t="s">
        <v>51</v>
      </c>
      <c r="I36" s="243"/>
      <c r="J36" s="243"/>
      <c r="K36" s="243"/>
      <c r="L36" s="149"/>
      <c r="M36" s="75"/>
    </row>
    <row r="37" spans="1:13" x14ac:dyDescent="0.25">
      <c r="A37" s="108"/>
      <c r="B37" s="74"/>
      <c r="C37" s="268" t="s">
        <v>52</v>
      </c>
      <c r="D37" s="272"/>
      <c r="E37" s="109"/>
      <c r="F37" s="57" t="s">
        <v>44</v>
      </c>
      <c r="G37" s="273"/>
      <c r="H37" s="273"/>
      <c r="I37" s="63" t="s">
        <v>53</v>
      </c>
      <c r="J37" s="245"/>
      <c r="K37" s="247"/>
      <c r="L37" s="126"/>
      <c r="M37" s="75"/>
    </row>
    <row r="38" spans="1:13" x14ac:dyDescent="0.25">
      <c r="A38" s="108"/>
      <c r="B38" s="74"/>
      <c r="C38" s="336" t="s">
        <v>54</v>
      </c>
      <c r="D38" s="337"/>
      <c r="E38" s="337"/>
      <c r="F38" s="337"/>
      <c r="G38" s="337"/>
      <c r="H38" s="337"/>
      <c r="I38" s="337"/>
      <c r="J38" s="337"/>
      <c r="K38" s="337"/>
      <c r="L38" s="148"/>
      <c r="M38" s="75"/>
    </row>
    <row r="39" spans="1:13" x14ac:dyDescent="0.25">
      <c r="A39" s="108"/>
      <c r="B39" s="74"/>
      <c r="C39" s="261" t="s">
        <v>55</v>
      </c>
      <c r="D39" s="261"/>
      <c r="E39" s="261" t="s">
        <v>56</v>
      </c>
      <c r="F39" s="261"/>
      <c r="G39" s="261"/>
      <c r="H39" s="261"/>
      <c r="I39" s="261" t="s">
        <v>57</v>
      </c>
      <c r="J39" s="261"/>
      <c r="K39" s="261"/>
      <c r="L39" s="151"/>
      <c r="M39" s="75"/>
    </row>
    <row r="40" spans="1:13" x14ac:dyDescent="0.25">
      <c r="A40" s="108"/>
      <c r="B40" s="74"/>
      <c r="C40" s="243"/>
      <c r="D40" s="243"/>
      <c r="E40" s="243"/>
      <c r="F40" s="243"/>
      <c r="G40" s="243"/>
      <c r="H40" s="243"/>
      <c r="I40" s="262"/>
      <c r="J40" s="262"/>
      <c r="K40" s="262"/>
      <c r="L40" s="152"/>
      <c r="M40" s="75"/>
    </row>
    <row r="41" spans="1:13" x14ac:dyDescent="0.25">
      <c r="A41" s="108"/>
      <c r="B41" s="74"/>
      <c r="C41" s="243"/>
      <c r="D41" s="243"/>
      <c r="E41" s="243"/>
      <c r="F41" s="243"/>
      <c r="G41" s="243"/>
      <c r="H41" s="243"/>
      <c r="I41" s="263"/>
      <c r="J41" s="263"/>
      <c r="K41" s="263"/>
      <c r="L41" s="153"/>
      <c r="M41" s="75"/>
    </row>
    <row r="42" spans="1:13" x14ac:dyDescent="0.25">
      <c r="A42" s="108"/>
      <c r="B42" s="74"/>
      <c r="C42" s="379" t="s">
        <v>58</v>
      </c>
      <c r="D42" s="380"/>
      <c r="E42" s="380"/>
      <c r="F42" s="380"/>
      <c r="G42" s="381"/>
      <c r="H42" s="382" t="s">
        <v>59</v>
      </c>
      <c r="I42" s="382"/>
      <c r="J42" s="382"/>
      <c r="K42" s="382"/>
      <c r="L42" s="154"/>
      <c r="M42" s="75"/>
    </row>
    <row r="43" spans="1:13" x14ac:dyDescent="0.25">
      <c r="A43" s="108"/>
      <c r="B43" s="74"/>
      <c r="C43" s="243" t="s">
        <v>60</v>
      </c>
      <c r="D43" s="243"/>
      <c r="E43" s="249"/>
      <c r="F43" s="250"/>
      <c r="G43" s="251"/>
      <c r="H43" s="243" t="s">
        <v>61</v>
      </c>
      <c r="I43" s="243"/>
      <c r="J43" s="250"/>
      <c r="K43" s="251"/>
      <c r="L43" s="152"/>
      <c r="M43" s="75"/>
    </row>
    <row r="44" spans="1:13" x14ac:dyDescent="0.25">
      <c r="A44" s="108"/>
      <c r="B44" s="74"/>
      <c r="C44" s="243" t="s">
        <v>62</v>
      </c>
      <c r="D44" s="243"/>
      <c r="E44" s="249"/>
      <c r="F44" s="250"/>
      <c r="G44" s="251"/>
      <c r="H44" s="243" t="s">
        <v>63</v>
      </c>
      <c r="I44" s="243"/>
      <c r="J44" s="250"/>
      <c r="K44" s="251"/>
      <c r="L44" s="152"/>
      <c r="M44" s="75"/>
    </row>
    <row r="45" spans="1:13" x14ac:dyDescent="0.25">
      <c r="A45" s="108"/>
      <c r="B45" s="74"/>
      <c r="C45" s="243" t="s">
        <v>64</v>
      </c>
      <c r="D45" s="243"/>
      <c r="E45" s="252"/>
      <c r="F45" s="253"/>
      <c r="G45" s="254"/>
      <c r="H45" s="243" t="s">
        <v>65</v>
      </c>
      <c r="I45" s="243"/>
      <c r="J45" s="250"/>
      <c r="K45" s="251"/>
      <c r="L45" s="152"/>
      <c r="M45" s="75"/>
    </row>
    <row r="46" spans="1:13" x14ac:dyDescent="0.25">
      <c r="A46" s="108"/>
      <c r="B46" s="74"/>
      <c r="C46" s="243"/>
      <c r="D46" s="243"/>
      <c r="E46" s="255"/>
      <c r="F46" s="256"/>
      <c r="G46" s="257"/>
      <c r="H46" s="243" t="s">
        <v>66</v>
      </c>
      <c r="I46" s="243"/>
      <c r="J46" s="250"/>
      <c r="K46" s="251"/>
      <c r="L46" s="152"/>
      <c r="M46" s="75"/>
    </row>
    <row r="47" spans="1:13" x14ac:dyDescent="0.25">
      <c r="A47" s="108"/>
      <c r="B47" s="74"/>
      <c r="C47" s="243"/>
      <c r="D47" s="243"/>
      <c r="E47" s="258"/>
      <c r="F47" s="259"/>
      <c r="G47" s="260"/>
      <c r="H47" s="243" t="s">
        <v>67</v>
      </c>
      <c r="I47" s="243"/>
      <c r="J47" s="250"/>
      <c r="K47" s="251"/>
      <c r="L47" s="152"/>
      <c r="M47" s="75"/>
    </row>
    <row r="48" spans="1:13" x14ac:dyDescent="0.25">
      <c r="A48" s="108"/>
      <c r="B48" s="74"/>
      <c r="C48" s="236" t="s">
        <v>68</v>
      </c>
      <c r="D48" s="236"/>
      <c r="E48" s="237">
        <f>SUM(E43:G47)</f>
        <v>0</v>
      </c>
      <c r="F48" s="238"/>
      <c r="G48" s="239"/>
      <c r="H48" s="236" t="s">
        <v>68</v>
      </c>
      <c r="I48" s="236"/>
      <c r="J48" s="240">
        <f>SUM(J43:K47)</f>
        <v>0</v>
      </c>
      <c r="K48" s="240"/>
      <c r="L48" s="155"/>
      <c r="M48" s="75"/>
    </row>
    <row r="49" spans="1:13" x14ac:dyDescent="0.25">
      <c r="A49" s="108"/>
      <c r="B49" s="74"/>
      <c r="C49" s="241" t="s">
        <v>69</v>
      </c>
      <c r="D49" s="242"/>
      <c r="E49" s="242"/>
      <c r="F49" s="242"/>
      <c r="G49" s="242"/>
      <c r="H49" s="242"/>
      <c r="I49" s="242"/>
      <c r="J49" s="242"/>
      <c r="K49" s="242"/>
      <c r="L49" s="148"/>
      <c r="M49" s="75"/>
    </row>
    <row r="50" spans="1:13" x14ac:dyDescent="0.25">
      <c r="A50" s="108"/>
      <c r="B50" s="74"/>
      <c r="C50" s="56" t="s">
        <v>41</v>
      </c>
      <c r="D50" s="57"/>
      <c r="E50" s="243"/>
      <c r="F50" s="243"/>
      <c r="G50" s="243"/>
      <c r="H50" s="57" t="s">
        <v>70</v>
      </c>
      <c r="I50" s="243"/>
      <c r="J50" s="243"/>
      <c r="K50" s="243"/>
      <c r="L50" s="149"/>
      <c r="M50" s="75"/>
    </row>
    <row r="51" spans="1:13" x14ac:dyDescent="0.25">
      <c r="A51" s="108"/>
      <c r="B51" s="74"/>
      <c r="C51" s="56" t="s">
        <v>43</v>
      </c>
      <c r="D51" s="57"/>
      <c r="E51" s="243"/>
      <c r="F51" s="243"/>
      <c r="G51" s="243"/>
      <c r="H51" s="64" t="s">
        <v>44</v>
      </c>
      <c r="I51" s="244"/>
      <c r="J51" s="244"/>
      <c r="K51" s="244"/>
      <c r="L51" s="149"/>
      <c r="M51" s="75"/>
    </row>
    <row r="52" spans="1:13" x14ac:dyDescent="0.25">
      <c r="A52" s="108"/>
      <c r="B52" s="74"/>
      <c r="C52" s="65" t="s">
        <v>71</v>
      </c>
      <c r="D52" s="65"/>
      <c r="E52" s="245"/>
      <c r="F52" s="246"/>
      <c r="G52" s="247"/>
      <c r="H52" s="63" t="s">
        <v>42</v>
      </c>
      <c r="I52" s="243"/>
      <c r="J52" s="243"/>
      <c r="K52" s="243"/>
      <c r="L52" s="149"/>
      <c r="M52" s="75"/>
    </row>
    <row r="53" spans="1:13" x14ac:dyDescent="0.25">
      <c r="A53" s="108"/>
      <c r="B53" s="74"/>
      <c r="C53" s="341" t="s">
        <v>72</v>
      </c>
      <c r="D53" s="341"/>
      <c r="E53" s="341"/>
      <c r="F53" s="341"/>
      <c r="G53" s="341"/>
      <c r="H53" s="341"/>
      <c r="I53" s="341"/>
      <c r="J53" s="341"/>
      <c r="K53" s="341"/>
      <c r="L53" s="156"/>
      <c r="M53" s="75"/>
    </row>
    <row r="54" spans="1:13" ht="78" customHeight="1" x14ac:dyDescent="0.25">
      <c r="A54" s="108"/>
      <c r="B54" s="74"/>
      <c r="C54" s="342" t="s">
        <v>73</v>
      </c>
      <c r="D54" s="342"/>
      <c r="E54" s="342"/>
      <c r="F54" s="342"/>
      <c r="G54" s="342"/>
      <c r="H54" s="342"/>
      <c r="I54" s="342"/>
      <c r="J54" s="342"/>
      <c r="K54" s="342"/>
      <c r="L54" s="157"/>
      <c r="M54" s="75"/>
    </row>
    <row r="55" spans="1:13" ht="119.25" customHeight="1" x14ac:dyDescent="0.25">
      <c r="A55" s="108"/>
      <c r="B55" s="74"/>
      <c r="C55" s="342" t="s">
        <v>74</v>
      </c>
      <c r="D55" s="342"/>
      <c r="E55" s="342"/>
      <c r="F55" s="342"/>
      <c r="G55" s="342"/>
      <c r="H55" s="342"/>
      <c r="I55" s="342"/>
      <c r="J55" s="342"/>
      <c r="K55" s="342"/>
      <c r="L55" s="157"/>
      <c r="M55" s="75"/>
    </row>
    <row r="56" spans="1:13" ht="180" customHeight="1" x14ac:dyDescent="0.25">
      <c r="A56" s="108"/>
      <c r="B56" s="74"/>
      <c r="C56" s="342" t="s">
        <v>75</v>
      </c>
      <c r="D56" s="342"/>
      <c r="E56" s="342"/>
      <c r="F56" s="342"/>
      <c r="G56" s="342"/>
      <c r="H56" s="342"/>
      <c r="I56" s="342"/>
      <c r="J56" s="342"/>
      <c r="K56" s="342"/>
      <c r="L56" s="157"/>
      <c r="M56" s="75"/>
    </row>
    <row r="57" spans="1:13" ht="204.75" customHeight="1" x14ac:dyDescent="0.25">
      <c r="A57" s="108"/>
      <c r="B57" s="74"/>
      <c r="C57" s="342" t="s">
        <v>276</v>
      </c>
      <c r="D57" s="342"/>
      <c r="E57" s="342"/>
      <c r="F57" s="342"/>
      <c r="G57" s="342"/>
      <c r="H57" s="342"/>
      <c r="I57" s="342"/>
      <c r="J57" s="342"/>
      <c r="K57" s="342"/>
      <c r="L57" s="157"/>
      <c r="M57" s="75"/>
    </row>
    <row r="58" spans="1:13" ht="318" customHeight="1" x14ac:dyDescent="0.25">
      <c r="A58" s="108"/>
      <c r="B58" s="74"/>
      <c r="C58" s="342" t="s">
        <v>298</v>
      </c>
      <c r="D58" s="342"/>
      <c r="E58" s="342"/>
      <c r="F58" s="342"/>
      <c r="G58" s="342"/>
      <c r="H58" s="342"/>
      <c r="I58" s="342"/>
      <c r="J58" s="342"/>
      <c r="K58" s="342"/>
      <c r="L58" s="157"/>
      <c r="M58" s="75"/>
    </row>
    <row r="59" spans="1:13" x14ac:dyDescent="0.25">
      <c r="A59" s="108"/>
      <c r="B59" s="74"/>
      <c r="C59" s="104" t="s">
        <v>77</v>
      </c>
      <c r="D59" s="104"/>
      <c r="E59" s="104"/>
      <c r="F59" s="104"/>
      <c r="G59" s="104"/>
      <c r="H59" s="104"/>
      <c r="I59" s="104"/>
      <c r="J59" s="104"/>
      <c r="K59" s="104"/>
      <c r="L59" s="150"/>
      <c r="M59" s="75"/>
    </row>
    <row r="60" spans="1:13" x14ac:dyDescent="0.25">
      <c r="A60" s="108"/>
      <c r="B60" s="74"/>
      <c r="C60" s="104"/>
      <c r="D60" s="104"/>
      <c r="E60" s="104"/>
      <c r="F60" s="104"/>
      <c r="G60" s="104"/>
      <c r="H60" s="104"/>
      <c r="I60" s="104"/>
      <c r="J60" s="104"/>
      <c r="K60" s="104"/>
      <c r="L60" s="150"/>
      <c r="M60" s="75"/>
    </row>
    <row r="61" spans="1:13" x14ac:dyDescent="0.25">
      <c r="A61" s="108"/>
      <c r="B61" s="74"/>
      <c r="C61" s="104"/>
      <c r="D61" s="104"/>
      <c r="E61" s="104"/>
      <c r="F61" s="104"/>
      <c r="G61" s="104"/>
      <c r="H61" s="104"/>
      <c r="I61" s="104"/>
      <c r="J61" s="104"/>
      <c r="K61" s="104"/>
      <c r="L61" s="150"/>
      <c r="M61" s="75"/>
    </row>
    <row r="62" spans="1:13" ht="40.5" customHeight="1" x14ac:dyDescent="0.25">
      <c r="A62" s="108"/>
      <c r="B62" s="74"/>
      <c r="C62" s="104"/>
      <c r="D62" s="104"/>
      <c r="E62" s="104"/>
      <c r="F62" s="334" t="s">
        <v>78</v>
      </c>
      <c r="G62" s="104"/>
      <c r="H62" s="104"/>
      <c r="I62" s="104"/>
      <c r="J62" s="104"/>
      <c r="K62" s="334" t="s">
        <v>78</v>
      </c>
      <c r="L62" s="158"/>
      <c r="M62" s="75"/>
    </row>
    <row r="63" spans="1:13" ht="40.5" customHeight="1" thickBot="1" x14ac:dyDescent="0.3">
      <c r="A63" s="108"/>
      <c r="B63" s="74"/>
      <c r="C63" s="229"/>
      <c r="D63" s="229"/>
      <c r="E63" s="104"/>
      <c r="F63" s="335"/>
      <c r="G63" s="104"/>
      <c r="H63" s="229"/>
      <c r="I63" s="229"/>
      <c r="J63" s="104"/>
      <c r="K63" s="335"/>
      <c r="L63" s="158"/>
      <c r="M63" s="75"/>
    </row>
    <row r="64" spans="1:13" ht="15.75" thickTop="1" x14ac:dyDescent="0.25">
      <c r="A64" s="108"/>
      <c r="B64" s="74"/>
      <c r="C64" s="104" t="s">
        <v>79</v>
      </c>
      <c r="D64" s="104"/>
      <c r="E64" s="104"/>
      <c r="F64" s="104"/>
      <c r="G64" s="104"/>
      <c r="H64" s="104" t="s">
        <v>80</v>
      </c>
      <c r="I64" s="104"/>
      <c r="J64" s="104"/>
      <c r="K64" s="104"/>
      <c r="L64" s="150"/>
      <c r="M64" s="75"/>
    </row>
    <row r="65" spans="1:13" x14ac:dyDescent="0.25">
      <c r="A65" s="108"/>
      <c r="B65" s="74"/>
      <c r="C65" s="25" t="s">
        <v>81</v>
      </c>
      <c r="D65" s="25"/>
      <c r="E65" s="25"/>
      <c r="F65" s="104"/>
      <c r="G65" s="104"/>
      <c r="H65" s="25" t="s">
        <v>81</v>
      </c>
      <c r="I65" s="25"/>
      <c r="J65" s="104"/>
      <c r="K65" s="104"/>
      <c r="L65" s="150"/>
      <c r="M65" s="75"/>
    </row>
    <row r="66" spans="1:13" x14ac:dyDescent="0.25">
      <c r="A66" s="108"/>
      <c r="B66" s="74"/>
      <c r="C66" s="104"/>
      <c r="D66" s="104"/>
      <c r="E66" s="104"/>
      <c r="F66" s="104"/>
      <c r="G66" s="104"/>
      <c r="H66" s="104"/>
      <c r="I66" s="104"/>
      <c r="J66" s="104"/>
      <c r="K66" s="104"/>
      <c r="L66" s="150"/>
      <c r="M66" s="75"/>
    </row>
    <row r="67" spans="1:13" x14ac:dyDescent="0.25">
      <c r="A67" s="108"/>
      <c r="B67" s="74"/>
      <c r="C67" s="336" t="s">
        <v>82</v>
      </c>
      <c r="D67" s="337"/>
      <c r="E67" s="337"/>
      <c r="F67" s="337"/>
      <c r="G67" s="337"/>
      <c r="H67" s="337"/>
      <c r="I67" s="337"/>
      <c r="J67" s="337"/>
      <c r="K67" s="337"/>
      <c r="L67" s="148"/>
      <c r="M67" s="75"/>
    </row>
    <row r="68" spans="1:13" x14ac:dyDescent="0.25">
      <c r="A68" s="108"/>
      <c r="B68" s="74"/>
      <c r="C68" s="102" t="s">
        <v>83</v>
      </c>
      <c r="D68" s="100"/>
      <c r="E68" s="100"/>
      <c r="F68" s="100"/>
      <c r="G68" s="100"/>
      <c r="H68" s="100"/>
      <c r="I68" s="100"/>
      <c r="J68" s="100"/>
      <c r="K68" s="100"/>
      <c r="L68" s="150"/>
      <c r="M68" s="75"/>
    </row>
    <row r="69" spans="1:13" x14ac:dyDescent="0.25">
      <c r="A69" s="108"/>
      <c r="B69" s="74"/>
      <c r="C69" s="383"/>
      <c r="D69" s="384"/>
      <c r="E69" s="384"/>
      <c r="F69" s="384"/>
      <c r="G69" s="384"/>
      <c r="H69" s="384"/>
      <c r="I69" s="384"/>
      <c r="J69" s="384"/>
      <c r="K69" s="385"/>
      <c r="L69" s="149"/>
      <c r="M69" s="75"/>
    </row>
    <row r="70" spans="1:13" x14ac:dyDescent="0.25">
      <c r="A70" s="108"/>
      <c r="B70" s="74"/>
      <c r="C70" s="309" t="s">
        <v>84</v>
      </c>
      <c r="D70" s="310"/>
      <c r="E70" s="310"/>
      <c r="F70" s="310"/>
      <c r="G70" s="310"/>
      <c r="H70" s="310"/>
      <c r="I70" s="310"/>
      <c r="J70" s="310"/>
      <c r="K70" s="310"/>
      <c r="L70" s="148"/>
      <c r="M70" s="75"/>
    </row>
    <row r="71" spans="1:13" ht="12.75" customHeight="1" x14ac:dyDescent="0.25">
      <c r="A71" s="108"/>
      <c r="B71" s="74"/>
      <c r="C71" s="311" t="s">
        <v>85</v>
      </c>
      <c r="D71" s="311"/>
      <c r="E71" s="311"/>
      <c r="F71" s="311"/>
      <c r="G71" s="311"/>
      <c r="H71" s="311"/>
      <c r="I71" s="311"/>
      <c r="J71" s="311"/>
      <c r="K71" s="311"/>
      <c r="L71" s="159"/>
      <c r="M71" s="75"/>
    </row>
    <row r="72" spans="1:13" ht="12.75" customHeight="1" x14ac:dyDescent="0.25">
      <c r="A72" s="108"/>
      <c r="B72" s="74"/>
      <c r="C72" s="312"/>
      <c r="D72" s="312"/>
      <c r="E72" s="312"/>
      <c r="F72" s="312"/>
      <c r="G72" s="312"/>
      <c r="H72" s="312"/>
      <c r="I72" s="312"/>
      <c r="J72" s="312"/>
      <c r="K72" s="312"/>
      <c r="L72" s="159"/>
      <c r="M72" s="75"/>
    </row>
    <row r="73" spans="1:13" ht="12.75" customHeight="1" x14ac:dyDescent="0.25">
      <c r="A73" s="108"/>
      <c r="B73" s="74"/>
      <c r="C73" s="312"/>
      <c r="D73" s="312"/>
      <c r="E73" s="312"/>
      <c r="F73" s="312"/>
      <c r="G73" s="312"/>
      <c r="H73" s="312"/>
      <c r="I73" s="312"/>
      <c r="J73" s="312"/>
      <c r="K73" s="312"/>
      <c r="L73" s="159"/>
      <c r="M73" s="75"/>
    </row>
    <row r="74" spans="1:13" ht="12.75" customHeight="1" x14ac:dyDescent="0.25">
      <c r="A74" s="108"/>
      <c r="B74" s="74"/>
      <c r="C74" s="312"/>
      <c r="D74" s="312"/>
      <c r="E74" s="312"/>
      <c r="F74" s="312"/>
      <c r="G74" s="312"/>
      <c r="H74" s="312"/>
      <c r="I74" s="312"/>
      <c r="J74" s="312"/>
      <c r="K74" s="312"/>
      <c r="L74" s="159"/>
      <c r="M74" s="75"/>
    </row>
    <row r="75" spans="1:13" ht="12.75" customHeight="1" x14ac:dyDescent="0.25">
      <c r="A75" s="108"/>
      <c r="B75" s="74"/>
      <c r="C75" s="312"/>
      <c r="D75" s="312"/>
      <c r="E75" s="312"/>
      <c r="F75" s="312"/>
      <c r="G75" s="312"/>
      <c r="H75" s="312"/>
      <c r="I75" s="312"/>
      <c r="J75" s="312"/>
      <c r="K75" s="312"/>
      <c r="L75" s="159"/>
      <c r="M75" s="75"/>
    </row>
    <row r="76" spans="1:13" ht="5.25" customHeight="1" x14ac:dyDescent="0.25">
      <c r="A76" s="108"/>
      <c r="B76" s="105"/>
      <c r="C76" s="106"/>
      <c r="D76" s="106"/>
      <c r="E76" s="106"/>
      <c r="F76" s="106"/>
      <c r="G76" s="106"/>
      <c r="H76" s="106"/>
      <c r="I76" s="106"/>
      <c r="J76" s="106"/>
      <c r="K76" s="106"/>
      <c r="L76" s="160"/>
      <c r="M76" s="75"/>
    </row>
    <row r="77" spans="1:13" x14ac:dyDescent="0.25">
      <c r="A77" s="108"/>
      <c r="B77" s="108"/>
      <c r="C77" s="108"/>
      <c r="D77" s="108"/>
      <c r="E77" s="108"/>
      <c r="F77" s="108"/>
      <c r="G77" s="108"/>
      <c r="H77" s="108"/>
      <c r="I77" s="108"/>
      <c r="J77" s="108"/>
      <c r="K77" s="108"/>
      <c r="L77" s="114"/>
      <c r="M77" s="75"/>
    </row>
    <row r="78" spans="1:13" x14ac:dyDescent="0.25">
      <c r="A78" s="108"/>
      <c r="B78" s="108"/>
      <c r="C78" s="108"/>
      <c r="D78" s="108"/>
      <c r="E78" s="108"/>
      <c r="F78" s="108"/>
      <c r="G78" s="108"/>
      <c r="H78" s="108"/>
      <c r="I78" s="108"/>
      <c r="J78" s="108"/>
      <c r="K78" s="108"/>
      <c r="L78" s="114"/>
      <c r="M78" s="75"/>
    </row>
  </sheetData>
  <sheetProtection algorithmName="SHA-512" hashValue="bDYsoaXwcKPBfBLMszcwZ4zt78IAHJIeqhn7no7lfF+uJl5bv9QKuAEX0AK2q2oQYdiUjJ2lWLkNyePBfJ7Nsg==" saltValue="DsTD0OKoRMJ544AEgQlGNg==" spinCount="100000" sheet="1" objects="1" scenarios="1"/>
  <mergeCells count="88">
    <mergeCell ref="C3:I3"/>
    <mergeCell ref="C4:I4"/>
    <mergeCell ref="G6:K6"/>
    <mergeCell ref="C6:F6"/>
    <mergeCell ref="C10:K10"/>
    <mergeCell ref="I9:K9"/>
    <mergeCell ref="D8:F8"/>
    <mergeCell ref="D9:F9"/>
    <mergeCell ref="E34:G34"/>
    <mergeCell ref="I34:K34"/>
    <mergeCell ref="I7:J7"/>
    <mergeCell ref="I8:J8"/>
    <mergeCell ref="C13:C14"/>
    <mergeCell ref="D13:D14"/>
    <mergeCell ref="D7:F7"/>
    <mergeCell ref="C16:F16"/>
    <mergeCell ref="C17:F17"/>
    <mergeCell ref="C15:F15"/>
    <mergeCell ref="E33:G33"/>
    <mergeCell ref="I33:K33"/>
    <mergeCell ref="E40:H40"/>
    <mergeCell ref="I40:K40"/>
    <mergeCell ref="C36:E36"/>
    <mergeCell ref="F36:G36"/>
    <mergeCell ref="I36:K36"/>
    <mergeCell ref="C37:D37"/>
    <mergeCell ref="C67:K67"/>
    <mergeCell ref="C69:K69"/>
    <mergeCell ref="C53:K53"/>
    <mergeCell ref="C54:K54"/>
    <mergeCell ref="C55:K55"/>
    <mergeCell ref="C56:K56"/>
    <mergeCell ref="E52:G52"/>
    <mergeCell ref="I52:K52"/>
    <mergeCell ref="H47:I47"/>
    <mergeCell ref="J47:K47"/>
    <mergeCell ref="C48:D48"/>
    <mergeCell ref="E48:G48"/>
    <mergeCell ref="E51:G51"/>
    <mergeCell ref="I51:K51"/>
    <mergeCell ref="C41:D41"/>
    <mergeCell ref="C40:D40"/>
    <mergeCell ref="C29:K29"/>
    <mergeCell ref="E30:K30"/>
    <mergeCell ref="E31:G31"/>
    <mergeCell ref="I31:K31"/>
    <mergeCell ref="E32:G32"/>
    <mergeCell ref="I32:K32"/>
    <mergeCell ref="G37:H37"/>
    <mergeCell ref="J37:K37"/>
    <mergeCell ref="C38:K38"/>
    <mergeCell ref="C39:D39"/>
    <mergeCell ref="E39:H39"/>
    <mergeCell ref="I39:K39"/>
    <mergeCell ref="E41:H41"/>
    <mergeCell ref="I41:K41"/>
    <mergeCell ref="C42:G42"/>
    <mergeCell ref="H42:K42"/>
    <mergeCell ref="C43:D43"/>
    <mergeCell ref="E43:G43"/>
    <mergeCell ref="H43:I43"/>
    <mergeCell ref="J43:K43"/>
    <mergeCell ref="C44:D44"/>
    <mergeCell ref="E44:G44"/>
    <mergeCell ref="H44:I44"/>
    <mergeCell ref="J44:K44"/>
    <mergeCell ref="C45:D47"/>
    <mergeCell ref="E45:G47"/>
    <mergeCell ref="H45:I45"/>
    <mergeCell ref="J45:K45"/>
    <mergeCell ref="H46:I46"/>
    <mergeCell ref="J46:K46"/>
    <mergeCell ref="C70:K70"/>
    <mergeCell ref="C71:K75"/>
    <mergeCell ref="C11:F12"/>
    <mergeCell ref="C19:H19"/>
    <mergeCell ref="I11:K28"/>
    <mergeCell ref="C57:K57"/>
    <mergeCell ref="C58:K58"/>
    <mergeCell ref="F62:F63"/>
    <mergeCell ref="K62:K63"/>
    <mergeCell ref="C63:D63"/>
    <mergeCell ref="H63:I63"/>
    <mergeCell ref="H48:I48"/>
    <mergeCell ref="J48:K48"/>
    <mergeCell ref="C49:K49"/>
    <mergeCell ref="E50:G50"/>
    <mergeCell ref="I50:K50"/>
  </mergeCells>
  <dataValidations disablePrompts="1"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7:L7" xr:uid="{1D0B69CA-FC7B-4B0A-8CE7-D483EB1B43C9}"/>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7" xr:uid="{29A94D09-EE27-4A95-8C1F-0D610EE6556E}">
      <formula1>H7</formula1>
    </dataValidation>
    <dataValidation type="whole" operator="lessThanOrEqual"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H8" xr:uid="{6C5E7A98-4E5E-45E5-8828-AD7B57D37662}">
      <formula1>H7</formula1>
    </dataValidation>
    <dataValidation type="custom" allowBlank="1" showInputMessage="1" showErrorMessage="1" sqref="D8:F8" xr:uid="{6D6A5818-8757-4CC9-9198-C71F059FB5AE}">
      <formula1>ISTEXT(D8)</formula1>
    </dataValidation>
  </dataValidations>
  <pageMargins left="0.7" right="0.7" top="0.75" bottom="0.75" header="0.3" footer="0.3"/>
  <pageSetup paperSize="9" scale="57" orientation="portrait" r:id="rId1"/>
  <colBreaks count="1" manualBreakCount="1">
    <brk id="12" max="75" man="1"/>
  </colBreaks>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DBFA036-14D8-47CB-A1F9-1DBBB9D5C11E}">
          <x14:formula1>
            <xm:f>'listas desplegables'!$H$3:$H$5</xm:f>
          </x14:formula1>
          <xm:sqref>K8:L8</xm:sqref>
        </x14:dataValidation>
        <x14:dataValidation type="list" allowBlank="1" showInputMessage="1" showErrorMessage="1" xr:uid="{1220E961-491E-483F-82AE-865DCE4C8DE6}">
          <x14:formula1>
            <xm:f>'listas desplegables'!$E$3:$E$4</xm:f>
          </x14:formula1>
          <xm:sqref>E28</xm:sqref>
        </x14:dataValidation>
        <x14:dataValidation type="list" allowBlank="1" showInputMessage="1" showErrorMessage="1" xr:uid="{4E636CB8-5F25-4785-A8C1-403913493C06}">
          <x14:formula1>
            <xm:f>'listas desplegables'!$C$3:$C$4</xm:f>
          </x14:formula1>
          <xm:sqref>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D4B9-CB26-4188-A6A7-4A63D2E0BCAE}">
  <sheetPr codeName="Hoja6">
    <tabColor rgb="FF002060"/>
  </sheetPr>
  <dimension ref="A1:M100"/>
  <sheetViews>
    <sheetView showGridLines="0" topLeftCell="A13" zoomScale="85" zoomScaleNormal="85" zoomScaleSheetLayoutView="77" workbookViewId="0">
      <selection activeCell="C80" sqref="C80"/>
    </sheetView>
  </sheetViews>
  <sheetFormatPr baseColWidth="10" defaultColWidth="0" defaultRowHeight="15" zeroHeight="1" x14ac:dyDescent="0.25"/>
  <cols>
    <col min="1" max="1" width="3.85546875" customWidth="1"/>
    <col min="2" max="2" width="11.42578125" customWidth="1"/>
    <col min="3" max="3" width="15.140625" customWidth="1"/>
    <col min="4" max="4" width="13.7109375" customWidth="1"/>
    <col min="5" max="5" width="16.28515625" customWidth="1"/>
    <col min="6" max="6" width="13.7109375" customWidth="1"/>
    <col min="7" max="7" width="27.28515625" customWidth="1"/>
    <col min="8" max="8" width="25.28515625" customWidth="1"/>
    <col min="9" max="9" width="16.28515625" customWidth="1"/>
    <col min="10" max="10" width="12.85546875" customWidth="1"/>
    <col min="11" max="11" width="13.42578125" customWidth="1"/>
    <col min="12" max="12" width="11.42578125" customWidth="1"/>
    <col min="13" max="13" width="4.8554687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108"/>
      <c r="C2" s="108"/>
      <c r="D2" s="108"/>
      <c r="E2" s="108"/>
      <c r="F2" s="108"/>
      <c r="G2" s="108"/>
      <c r="H2" s="108"/>
      <c r="I2" s="108"/>
      <c r="J2" s="108"/>
      <c r="K2" s="108"/>
      <c r="L2" s="108"/>
      <c r="M2" s="108"/>
    </row>
    <row r="3" spans="1:13" x14ac:dyDescent="0.25">
      <c r="A3" s="108"/>
      <c r="B3" s="71"/>
      <c r="C3" s="72"/>
      <c r="D3" s="72"/>
      <c r="E3" s="72"/>
      <c r="F3" s="72"/>
      <c r="G3" s="72"/>
      <c r="H3" s="72"/>
      <c r="I3" s="72"/>
      <c r="J3" s="72"/>
      <c r="K3" s="72"/>
      <c r="L3" s="73"/>
      <c r="M3" s="108"/>
    </row>
    <row r="4" spans="1:13" ht="18.75" x14ac:dyDescent="0.25">
      <c r="A4" s="108"/>
      <c r="B4" s="74"/>
      <c r="C4" s="349" t="s">
        <v>0</v>
      </c>
      <c r="D4" s="349"/>
      <c r="E4" s="349"/>
      <c r="F4" s="349"/>
      <c r="G4" s="349"/>
      <c r="H4" s="349"/>
      <c r="I4" s="349"/>
      <c r="J4" s="349"/>
      <c r="K4" s="349"/>
      <c r="L4" s="350"/>
      <c r="M4" s="108"/>
    </row>
    <row r="5" spans="1:13" ht="18.75" x14ac:dyDescent="0.25">
      <c r="A5" s="108"/>
      <c r="B5" s="74"/>
      <c r="C5" s="349" t="s">
        <v>300</v>
      </c>
      <c r="D5" s="349"/>
      <c r="E5" s="349"/>
      <c r="F5" s="349"/>
      <c r="G5" s="349"/>
      <c r="H5" s="349"/>
      <c r="I5" s="349"/>
      <c r="J5" s="349"/>
      <c r="K5" s="349"/>
      <c r="L5" s="350"/>
      <c r="M5" s="108"/>
    </row>
    <row r="6" spans="1:13" ht="18.75" x14ac:dyDescent="0.25">
      <c r="A6" s="108"/>
      <c r="B6" s="74"/>
      <c r="C6" s="112"/>
      <c r="D6" s="112"/>
      <c r="E6" s="112"/>
      <c r="F6" s="349" t="s">
        <v>107</v>
      </c>
      <c r="G6" s="349"/>
      <c r="H6" s="349"/>
      <c r="I6" s="349"/>
      <c r="J6" s="112"/>
      <c r="K6" s="112"/>
      <c r="L6" s="113"/>
      <c r="M6" s="108"/>
    </row>
    <row r="7" spans="1:13" ht="6" customHeight="1" x14ac:dyDescent="0.25">
      <c r="A7" s="108"/>
      <c r="B7" s="74"/>
      <c r="C7" s="75"/>
      <c r="D7" s="75"/>
      <c r="E7" s="75"/>
      <c r="F7" s="75"/>
      <c r="G7" s="75"/>
      <c r="H7" s="75"/>
      <c r="I7" s="75"/>
      <c r="J7" s="75"/>
      <c r="K7" s="75"/>
      <c r="L7" s="76"/>
      <c r="M7" s="108"/>
    </row>
    <row r="8" spans="1:13" x14ac:dyDescent="0.25">
      <c r="A8" s="108"/>
      <c r="B8" s="74"/>
      <c r="C8" s="354" t="s">
        <v>12</v>
      </c>
      <c r="D8" s="355"/>
      <c r="E8" s="355"/>
      <c r="F8" s="356"/>
      <c r="G8" s="354" t="s">
        <v>5</v>
      </c>
      <c r="H8" s="355"/>
      <c r="I8" s="355"/>
      <c r="J8" s="355"/>
      <c r="K8" s="356"/>
      <c r="L8" s="76"/>
      <c r="M8" s="108"/>
    </row>
    <row r="9" spans="1:13" x14ac:dyDescent="0.25">
      <c r="A9" s="108"/>
      <c r="B9" s="74"/>
      <c r="C9" s="357"/>
      <c r="D9" s="358"/>
      <c r="E9" s="358"/>
      <c r="F9" s="359"/>
      <c r="G9" s="357"/>
      <c r="H9" s="358"/>
      <c r="I9" s="358"/>
      <c r="J9" s="358"/>
      <c r="K9" s="359"/>
      <c r="L9" s="76"/>
      <c r="M9" s="108"/>
    </row>
    <row r="10" spans="1:13" x14ac:dyDescent="0.25">
      <c r="A10" s="108"/>
      <c r="B10" s="74"/>
      <c r="C10" s="77" t="s">
        <v>2</v>
      </c>
      <c r="D10" s="322"/>
      <c r="E10" s="323"/>
      <c r="F10" s="324"/>
      <c r="G10" s="161" t="s">
        <v>6</v>
      </c>
      <c r="H10" s="199"/>
      <c r="I10" s="434" t="s">
        <v>7</v>
      </c>
      <c r="J10" s="434"/>
      <c r="K10" s="35" t="str">
        <f>IFERROR(H11/H10," ")</f>
        <v xml:space="preserve"> </v>
      </c>
      <c r="L10" s="76"/>
      <c r="M10" s="108"/>
    </row>
    <row r="11" spans="1:13" x14ac:dyDescent="0.25">
      <c r="A11" s="108"/>
      <c r="B11" s="74"/>
      <c r="C11" s="79" t="s">
        <v>3</v>
      </c>
      <c r="D11" s="429"/>
      <c r="E11" s="429"/>
      <c r="F11" s="429"/>
      <c r="G11" s="162" t="s">
        <v>8</v>
      </c>
      <c r="H11" s="199"/>
      <c r="I11" s="430" t="s">
        <v>9</v>
      </c>
      <c r="J11" s="430"/>
      <c r="K11" s="202">
        <v>5</v>
      </c>
      <c r="L11" s="76"/>
      <c r="M11" s="108"/>
    </row>
    <row r="12" spans="1:13" x14ac:dyDescent="0.25">
      <c r="A12" s="108"/>
      <c r="B12" s="74"/>
      <c r="C12" s="79" t="s">
        <v>4</v>
      </c>
      <c r="D12" s="429"/>
      <c r="E12" s="429"/>
      <c r="F12" s="429"/>
      <c r="G12" s="162" t="s">
        <v>10</v>
      </c>
      <c r="H12" s="201">
        <v>15</v>
      </c>
      <c r="I12" s="431"/>
      <c r="J12" s="432"/>
      <c r="K12" s="433"/>
      <c r="L12" s="76"/>
      <c r="M12" s="108"/>
    </row>
    <row r="13" spans="1:13" ht="18.75" x14ac:dyDescent="0.25">
      <c r="A13" s="108"/>
      <c r="B13" s="74"/>
      <c r="C13" s="360" t="s">
        <v>25</v>
      </c>
      <c r="D13" s="361"/>
      <c r="E13" s="361"/>
      <c r="F13" s="361"/>
      <c r="G13" s="361"/>
      <c r="H13" s="361"/>
      <c r="I13" s="361"/>
      <c r="J13" s="361"/>
      <c r="K13" s="362"/>
      <c r="L13" s="76"/>
      <c r="M13" s="108"/>
    </row>
    <row r="14" spans="1:13" ht="18.75" customHeight="1" x14ac:dyDescent="0.3">
      <c r="A14" s="108"/>
      <c r="B14" s="74"/>
      <c r="C14" s="363" t="s">
        <v>90</v>
      </c>
      <c r="D14" s="364"/>
      <c r="E14" s="364"/>
      <c r="F14" s="364"/>
      <c r="G14" s="163" t="s">
        <v>32</v>
      </c>
      <c r="H14" s="82">
        <f ca="1">TODAY()</f>
        <v>45637</v>
      </c>
      <c r="I14" s="374" t="s">
        <v>91</v>
      </c>
      <c r="J14" s="374"/>
      <c r="K14" s="375"/>
      <c r="L14" s="76"/>
      <c r="M14" s="108"/>
    </row>
    <row r="15" spans="1:13" ht="18.75" customHeight="1" x14ac:dyDescent="0.3">
      <c r="A15" s="108"/>
      <c r="B15" s="74"/>
      <c r="C15" s="365"/>
      <c r="D15" s="366"/>
      <c r="E15" s="366"/>
      <c r="F15" s="366"/>
      <c r="G15" s="164" t="s">
        <v>23</v>
      </c>
      <c r="H15" s="84">
        <f>H12</f>
        <v>15</v>
      </c>
      <c r="I15" s="377"/>
      <c r="J15" s="377"/>
      <c r="K15" s="378"/>
      <c r="L15" s="76"/>
      <c r="M15" s="108"/>
    </row>
    <row r="16" spans="1:13" ht="15" customHeight="1" x14ac:dyDescent="0.25">
      <c r="A16" s="108"/>
      <c r="B16" s="74"/>
      <c r="C16" s="165" t="s">
        <v>17</v>
      </c>
      <c r="D16" s="166"/>
      <c r="E16" s="166"/>
      <c r="F16" s="167"/>
      <c r="G16" s="168" t="s">
        <v>19</v>
      </c>
      <c r="H16" s="87">
        <f>H10</f>
        <v>0</v>
      </c>
      <c r="I16" s="377"/>
      <c r="J16" s="377"/>
      <c r="K16" s="378"/>
      <c r="L16" s="76"/>
      <c r="M16" s="108"/>
    </row>
    <row r="17" spans="1:13" ht="18.75" x14ac:dyDescent="0.3">
      <c r="A17" s="108"/>
      <c r="B17" s="74"/>
      <c r="C17" s="367">
        <f>D11</f>
        <v>0</v>
      </c>
      <c r="D17" s="368"/>
      <c r="E17" s="368"/>
      <c r="F17" s="368"/>
      <c r="G17" s="168" t="s">
        <v>20</v>
      </c>
      <c r="H17" s="87">
        <f>H11</f>
        <v>0</v>
      </c>
      <c r="I17" s="377"/>
      <c r="J17" s="377"/>
      <c r="K17" s="378"/>
      <c r="L17" s="76"/>
      <c r="M17" s="108"/>
    </row>
    <row r="18" spans="1:13" ht="18.75" x14ac:dyDescent="0.3">
      <c r="A18" s="108"/>
      <c r="B18" s="74"/>
      <c r="C18" s="367">
        <f>D10</f>
        <v>0</v>
      </c>
      <c r="D18" s="368"/>
      <c r="E18" s="368"/>
      <c r="F18" s="368"/>
      <c r="G18" s="168" t="s">
        <v>21</v>
      </c>
      <c r="H18" s="66" t="str">
        <f>K10</f>
        <v xml:space="preserve"> </v>
      </c>
      <c r="I18" s="377"/>
      <c r="J18" s="377"/>
      <c r="K18" s="378"/>
      <c r="L18" s="76"/>
      <c r="M18" s="108"/>
    </row>
    <row r="19" spans="1:13" ht="18.75" x14ac:dyDescent="0.3">
      <c r="A19" s="108"/>
      <c r="B19" s="74"/>
      <c r="C19" s="437">
        <f>D11</f>
        <v>0</v>
      </c>
      <c r="D19" s="438"/>
      <c r="E19" s="438"/>
      <c r="F19" s="439"/>
      <c r="G19" s="168" t="s">
        <v>22</v>
      </c>
      <c r="H19" s="214">
        <v>1.2E-2</v>
      </c>
      <c r="I19" s="377"/>
      <c r="J19" s="377"/>
      <c r="K19" s="378"/>
      <c r="L19" s="76"/>
      <c r="M19" s="108"/>
    </row>
    <row r="20" spans="1:13" ht="35.25" customHeight="1" x14ac:dyDescent="0.3">
      <c r="A20" s="108"/>
      <c r="B20" s="74"/>
      <c r="C20" s="169" t="s">
        <v>92</v>
      </c>
      <c r="D20" s="435"/>
      <c r="E20" s="435"/>
      <c r="F20" s="436"/>
      <c r="G20" s="170" t="s">
        <v>24</v>
      </c>
      <c r="H20" s="88">
        <f>+IFERROR(H16-H17,"EXCEDE VALOR MÁXIMO A FINANCIAR")</f>
        <v>0</v>
      </c>
      <c r="I20" s="377"/>
      <c r="J20" s="377"/>
      <c r="K20" s="378"/>
      <c r="L20" s="76"/>
      <c r="M20" s="108"/>
    </row>
    <row r="21" spans="1:13" ht="15" customHeight="1" x14ac:dyDescent="0.25">
      <c r="A21" s="108"/>
      <c r="B21" s="74"/>
      <c r="C21" s="426" t="s">
        <v>94</v>
      </c>
      <c r="D21" s="427"/>
      <c r="E21" s="427"/>
      <c r="F21" s="427"/>
      <c r="G21" s="427"/>
      <c r="H21" s="428"/>
      <c r="I21" s="377"/>
      <c r="J21" s="377"/>
      <c r="K21" s="378"/>
      <c r="L21" s="76"/>
      <c r="M21" s="108"/>
    </row>
    <row r="22" spans="1:13" ht="33.75" customHeight="1" x14ac:dyDescent="0.25">
      <c r="A22" s="108"/>
      <c r="B22" s="74"/>
      <c r="C22" s="110" t="s">
        <v>26</v>
      </c>
      <c r="D22" s="111" t="s">
        <v>27</v>
      </c>
      <c r="E22" s="111" t="s">
        <v>28</v>
      </c>
      <c r="F22" s="111" t="s">
        <v>29</v>
      </c>
      <c r="G22" s="111" t="s">
        <v>30</v>
      </c>
      <c r="H22" s="171" t="s">
        <v>31</v>
      </c>
      <c r="I22" s="377"/>
      <c r="J22" s="377"/>
      <c r="K22" s="378"/>
      <c r="L22" s="76"/>
      <c r="M22" s="108"/>
    </row>
    <row r="23" spans="1:13" x14ac:dyDescent="0.25">
      <c r="A23" s="108"/>
      <c r="B23" s="74"/>
      <c r="C23" s="89">
        <v>0</v>
      </c>
      <c r="D23" s="90"/>
      <c r="E23" s="91"/>
      <c r="F23" s="91"/>
      <c r="G23" s="92"/>
      <c r="H23" s="172">
        <f>+H11/2</f>
        <v>0</v>
      </c>
      <c r="I23" s="377"/>
      <c r="J23" s="377"/>
      <c r="K23" s="378"/>
      <c r="L23" s="76"/>
      <c r="M23" s="108"/>
    </row>
    <row r="24" spans="1:13" x14ac:dyDescent="0.25">
      <c r="A24" s="108"/>
      <c r="B24" s="74"/>
      <c r="C24" s="89">
        <v>1</v>
      </c>
      <c r="D24" s="90">
        <f ca="1">H14+31</f>
        <v>45668</v>
      </c>
      <c r="E24" s="91">
        <f>($H$17*50%)/5</f>
        <v>0</v>
      </c>
      <c r="F24" s="91">
        <f>+H23*$H$19</f>
        <v>0</v>
      </c>
      <c r="G24" s="93">
        <f>+F24+E24</f>
        <v>0</v>
      </c>
      <c r="H24" s="172">
        <f>+H23-E24</f>
        <v>0</v>
      </c>
      <c r="I24" s="377"/>
      <c r="J24" s="377"/>
      <c r="K24" s="378"/>
      <c r="L24" s="76"/>
      <c r="M24" s="108"/>
    </row>
    <row r="25" spans="1:13" x14ac:dyDescent="0.25">
      <c r="A25" s="108"/>
      <c r="B25" s="74"/>
      <c r="C25" s="94">
        <v>2</v>
      </c>
      <c r="D25" s="90">
        <f ca="1">D24+31</f>
        <v>45699</v>
      </c>
      <c r="E25" s="91">
        <f t="shared" ref="E25:E28" si="0">($H$17*50%)/5</f>
        <v>0</v>
      </c>
      <c r="F25" s="91">
        <f>+H24*$H$19</f>
        <v>0</v>
      </c>
      <c r="G25" s="93">
        <f t="shared" ref="G25:G28" si="1">+F25+E25</f>
        <v>0</v>
      </c>
      <c r="H25" s="172">
        <f>+H24-E25</f>
        <v>0</v>
      </c>
      <c r="I25" s="377"/>
      <c r="J25" s="377"/>
      <c r="K25" s="378"/>
      <c r="L25" s="76"/>
      <c r="M25" s="108"/>
    </row>
    <row r="26" spans="1:13" x14ac:dyDescent="0.25">
      <c r="A26" s="108"/>
      <c r="B26" s="74"/>
      <c r="C26" s="94">
        <v>3</v>
      </c>
      <c r="D26" s="90">
        <f ca="1">D25+31</f>
        <v>45730</v>
      </c>
      <c r="E26" s="91">
        <f t="shared" si="0"/>
        <v>0</v>
      </c>
      <c r="F26" s="91">
        <f>+H25*$H$19</f>
        <v>0</v>
      </c>
      <c r="G26" s="93">
        <f t="shared" si="1"/>
        <v>0</v>
      </c>
      <c r="H26" s="172">
        <f>+H25-E26</f>
        <v>0</v>
      </c>
      <c r="I26" s="377"/>
      <c r="J26" s="377"/>
      <c r="K26" s="378"/>
      <c r="L26" s="76"/>
      <c r="M26" s="108"/>
    </row>
    <row r="27" spans="1:13" x14ac:dyDescent="0.25">
      <c r="A27" s="108"/>
      <c r="B27" s="74"/>
      <c r="C27" s="94">
        <v>4</v>
      </c>
      <c r="D27" s="90">
        <f t="shared" ref="D27:D28" ca="1" si="2">D26+31</f>
        <v>45761</v>
      </c>
      <c r="E27" s="91">
        <f t="shared" si="0"/>
        <v>0</v>
      </c>
      <c r="F27" s="91">
        <f t="shared" ref="F27:F28" si="3">+H26*$H$19</f>
        <v>0</v>
      </c>
      <c r="G27" s="93">
        <f t="shared" si="1"/>
        <v>0</v>
      </c>
      <c r="H27" s="172">
        <f>+H26-E27</f>
        <v>0</v>
      </c>
      <c r="I27" s="377"/>
      <c r="J27" s="377"/>
      <c r="K27" s="378"/>
      <c r="L27" s="76"/>
      <c r="M27" s="108"/>
    </row>
    <row r="28" spans="1:13" x14ac:dyDescent="0.25">
      <c r="A28" s="108"/>
      <c r="B28" s="74"/>
      <c r="C28" s="173">
        <v>5</v>
      </c>
      <c r="D28" s="174">
        <f t="shared" ca="1" si="2"/>
        <v>45792</v>
      </c>
      <c r="E28" s="175">
        <f t="shared" si="0"/>
        <v>0</v>
      </c>
      <c r="F28" s="91">
        <f t="shared" si="3"/>
        <v>0</v>
      </c>
      <c r="G28" s="176">
        <f t="shared" si="1"/>
        <v>0</v>
      </c>
      <c r="H28" s="177">
        <f>+H27-E28</f>
        <v>0</v>
      </c>
      <c r="I28" s="412"/>
      <c r="J28" s="412"/>
      <c r="K28" s="413"/>
      <c r="L28" s="76"/>
      <c r="M28" s="108"/>
    </row>
    <row r="29" spans="1:13" ht="15" customHeight="1" x14ac:dyDescent="0.25">
      <c r="A29" s="108"/>
      <c r="B29" s="74"/>
      <c r="C29" s="309" t="s">
        <v>102</v>
      </c>
      <c r="D29" s="310"/>
      <c r="E29" s="310"/>
      <c r="F29" s="310"/>
      <c r="G29" s="310"/>
      <c r="H29" s="310"/>
      <c r="I29" s="411" t="s">
        <v>103</v>
      </c>
      <c r="J29" s="411"/>
      <c r="K29" s="411"/>
      <c r="L29" s="76"/>
      <c r="M29" s="108"/>
    </row>
    <row r="30" spans="1:13" ht="29.25" customHeight="1" x14ac:dyDescent="0.25">
      <c r="A30" s="108"/>
      <c r="B30" s="74"/>
      <c r="C30" s="178" t="s">
        <v>26</v>
      </c>
      <c r="D30" s="178" t="s">
        <v>27</v>
      </c>
      <c r="E30" s="178" t="s">
        <v>28</v>
      </c>
      <c r="F30" s="178" t="s">
        <v>29</v>
      </c>
      <c r="G30" s="178" t="s">
        <v>30</v>
      </c>
      <c r="H30" s="178" t="s">
        <v>95</v>
      </c>
      <c r="I30" s="179" t="s">
        <v>96</v>
      </c>
      <c r="J30" s="179" t="s">
        <v>97</v>
      </c>
      <c r="K30" s="179" t="s">
        <v>98</v>
      </c>
      <c r="L30" s="76"/>
      <c r="M30" s="108"/>
    </row>
    <row r="31" spans="1:13" ht="12" customHeight="1" x14ac:dyDescent="0.25">
      <c r="A31" s="108"/>
      <c r="B31" s="74"/>
      <c r="C31" s="180">
        <v>0</v>
      </c>
      <c r="D31" s="180"/>
      <c r="E31" s="180"/>
      <c r="F31" s="180"/>
      <c r="G31" s="180"/>
      <c r="H31" s="181">
        <f>+H17/2</f>
        <v>0</v>
      </c>
      <c r="I31" s="182">
        <f>+G23</f>
        <v>0</v>
      </c>
      <c r="J31" s="183">
        <f t="shared" ref="J31:J45" si="4">+G31</f>
        <v>0</v>
      </c>
      <c r="K31" s="184">
        <f>+J31+I31</f>
        <v>0</v>
      </c>
      <c r="L31" s="76"/>
      <c r="M31" s="108"/>
    </row>
    <row r="32" spans="1:13" ht="12" customHeight="1" x14ac:dyDescent="0.25">
      <c r="A32" s="108"/>
      <c r="B32" s="74"/>
      <c r="C32" s="185">
        <v>1</v>
      </c>
      <c r="D32" s="186">
        <f ca="1">+D24</f>
        <v>45668</v>
      </c>
      <c r="E32" s="187">
        <f t="shared" ref="E32:E42" si="5">+IF(C32&gt;11,H31,0)</f>
        <v>0</v>
      </c>
      <c r="F32" s="187">
        <f>+H31*$H$19</f>
        <v>0</v>
      </c>
      <c r="G32" s="187">
        <f t="shared" ref="G32:G45" si="6">E32+F32</f>
        <v>0</v>
      </c>
      <c r="H32" s="188">
        <f t="shared" ref="H32:H45" si="7">+H31-E32</f>
        <v>0</v>
      </c>
      <c r="I32" s="182">
        <f>+G24</f>
        <v>0</v>
      </c>
      <c r="J32" s="183">
        <f t="shared" si="4"/>
        <v>0</v>
      </c>
      <c r="K32" s="184">
        <f t="shared" ref="K32:K45" si="8">+J32+I32</f>
        <v>0</v>
      </c>
      <c r="L32" s="76"/>
      <c r="M32" s="108"/>
    </row>
    <row r="33" spans="1:13" ht="12" customHeight="1" x14ac:dyDescent="0.25">
      <c r="A33" s="108"/>
      <c r="B33" s="74"/>
      <c r="C33" s="189">
        <v>2</v>
      </c>
      <c r="D33" s="186">
        <f ca="1">+D32+31</f>
        <v>45699</v>
      </c>
      <c r="E33" s="187">
        <f t="shared" si="5"/>
        <v>0</v>
      </c>
      <c r="F33" s="187">
        <f t="shared" ref="F33:F45" si="9">+H32*$H$19</f>
        <v>0</v>
      </c>
      <c r="G33" s="187">
        <f t="shared" si="6"/>
        <v>0</v>
      </c>
      <c r="H33" s="188">
        <f t="shared" si="7"/>
        <v>0</v>
      </c>
      <c r="I33" s="182">
        <f t="shared" ref="I33:I36" si="10">+G25</f>
        <v>0</v>
      </c>
      <c r="J33" s="183">
        <f t="shared" si="4"/>
        <v>0</v>
      </c>
      <c r="K33" s="184">
        <f t="shared" si="8"/>
        <v>0</v>
      </c>
      <c r="L33" s="76"/>
      <c r="M33" s="108"/>
    </row>
    <row r="34" spans="1:13" ht="12" customHeight="1" x14ac:dyDescent="0.25">
      <c r="A34" s="108"/>
      <c r="B34" s="74"/>
      <c r="C34" s="189">
        <v>3</v>
      </c>
      <c r="D34" s="186">
        <f t="shared" ref="D34:D45" ca="1" si="11">+D33+31</f>
        <v>45730</v>
      </c>
      <c r="E34" s="187">
        <f t="shared" si="5"/>
        <v>0</v>
      </c>
      <c r="F34" s="187">
        <f t="shared" si="9"/>
        <v>0</v>
      </c>
      <c r="G34" s="187">
        <f t="shared" si="6"/>
        <v>0</v>
      </c>
      <c r="H34" s="188">
        <f t="shared" si="7"/>
        <v>0</v>
      </c>
      <c r="I34" s="182">
        <f t="shared" si="10"/>
        <v>0</v>
      </c>
      <c r="J34" s="183">
        <f t="shared" si="4"/>
        <v>0</v>
      </c>
      <c r="K34" s="184">
        <f t="shared" si="8"/>
        <v>0</v>
      </c>
      <c r="L34" s="76"/>
      <c r="M34" s="108"/>
    </row>
    <row r="35" spans="1:13" ht="12" customHeight="1" x14ac:dyDescent="0.25">
      <c r="A35" s="108"/>
      <c r="B35" s="74"/>
      <c r="C35" s="189">
        <f>+C34+1</f>
        <v>4</v>
      </c>
      <c r="D35" s="186">
        <f t="shared" ca="1" si="11"/>
        <v>45761</v>
      </c>
      <c r="E35" s="187">
        <f t="shared" si="5"/>
        <v>0</v>
      </c>
      <c r="F35" s="187">
        <f t="shared" si="9"/>
        <v>0</v>
      </c>
      <c r="G35" s="187">
        <f t="shared" si="6"/>
        <v>0</v>
      </c>
      <c r="H35" s="188">
        <f t="shared" si="7"/>
        <v>0</v>
      </c>
      <c r="I35" s="182">
        <f t="shared" si="10"/>
        <v>0</v>
      </c>
      <c r="J35" s="183">
        <f t="shared" si="4"/>
        <v>0</v>
      </c>
      <c r="K35" s="184">
        <f t="shared" si="8"/>
        <v>0</v>
      </c>
      <c r="L35" s="76"/>
      <c r="M35" s="108"/>
    </row>
    <row r="36" spans="1:13" ht="12" customHeight="1" x14ac:dyDescent="0.25">
      <c r="A36" s="108"/>
      <c r="B36" s="74"/>
      <c r="C36" s="189">
        <f t="shared" ref="C36:C42" si="12">+C35+1</f>
        <v>5</v>
      </c>
      <c r="D36" s="186">
        <f t="shared" ca="1" si="11"/>
        <v>45792</v>
      </c>
      <c r="E36" s="187">
        <f t="shared" si="5"/>
        <v>0</v>
      </c>
      <c r="F36" s="187">
        <f t="shared" si="9"/>
        <v>0</v>
      </c>
      <c r="G36" s="187">
        <f t="shared" si="6"/>
        <v>0</v>
      </c>
      <c r="H36" s="188">
        <f t="shared" si="7"/>
        <v>0</v>
      </c>
      <c r="I36" s="182">
        <f t="shared" si="10"/>
        <v>0</v>
      </c>
      <c r="J36" s="183">
        <f t="shared" si="4"/>
        <v>0</v>
      </c>
      <c r="K36" s="184">
        <f t="shared" si="8"/>
        <v>0</v>
      </c>
      <c r="L36" s="76"/>
      <c r="M36" s="108"/>
    </row>
    <row r="37" spans="1:13" ht="12" customHeight="1" x14ac:dyDescent="0.25">
      <c r="A37" s="108"/>
      <c r="B37" s="74"/>
      <c r="C37" s="189">
        <f t="shared" si="12"/>
        <v>6</v>
      </c>
      <c r="D37" s="186">
        <f t="shared" ca="1" si="11"/>
        <v>45823</v>
      </c>
      <c r="E37" s="187">
        <f t="shared" si="5"/>
        <v>0</v>
      </c>
      <c r="F37" s="187">
        <f t="shared" si="9"/>
        <v>0</v>
      </c>
      <c r="G37" s="187">
        <f t="shared" si="6"/>
        <v>0</v>
      </c>
      <c r="H37" s="188">
        <f t="shared" si="7"/>
        <v>0</v>
      </c>
      <c r="I37" s="182">
        <v>0</v>
      </c>
      <c r="J37" s="183">
        <f t="shared" si="4"/>
        <v>0</v>
      </c>
      <c r="K37" s="184">
        <f t="shared" si="8"/>
        <v>0</v>
      </c>
      <c r="L37" s="76"/>
      <c r="M37" s="108"/>
    </row>
    <row r="38" spans="1:13" ht="12" customHeight="1" x14ac:dyDescent="0.25">
      <c r="A38" s="108"/>
      <c r="B38" s="74"/>
      <c r="C38" s="189">
        <f t="shared" si="12"/>
        <v>7</v>
      </c>
      <c r="D38" s="186">
        <f t="shared" ca="1" si="11"/>
        <v>45854</v>
      </c>
      <c r="E38" s="187">
        <f t="shared" si="5"/>
        <v>0</v>
      </c>
      <c r="F38" s="187">
        <f t="shared" si="9"/>
        <v>0</v>
      </c>
      <c r="G38" s="187">
        <f t="shared" si="6"/>
        <v>0</v>
      </c>
      <c r="H38" s="188">
        <f t="shared" si="7"/>
        <v>0</v>
      </c>
      <c r="I38" s="182">
        <v>0</v>
      </c>
      <c r="J38" s="183">
        <f t="shared" si="4"/>
        <v>0</v>
      </c>
      <c r="K38" s="184">
        <f t="shared" si="8"/>
        <v>0</v>
      </c>
      <c r="L38" s="76"/>
      <c r="M38" s="108"/>
    </row>
    <row r="39" spans="1:13" ht="12" customHeight="1" x14ac:dyDescent="0.25">
      <c r="A39" s="108"/>
      <c r="B39" s="74"/>
      <c r="C39" s="189">
        <f t="shared" si="12"/>
        <v>8</v>
      </c>
      <c r="D39" s="186">
        <f t="shared" ca="1" si="11"/>
        <v>45885</v>
      </c>
      <c r="E39" s="187">
        <f t="shared" si="5"/>
        <v>0</v>
      </c>
      <c r="F39" s="187">
        <f t="shared" si="9"/>
        <v>0</v>
      </c>
      <c r="G39" s="187">
        <f t="shared" si="6"/>
        <v>0</v>
      </c>
      <c r="H39" s="188">
        <f t="shared" si="7"/>
        <v>0</v>
      </c>
      <c r="I39" s="182">
        <v>0</v>
      </c>
      <c r="J39" s="183">
        <f t="shared" si="4"/>
        <v>0</v>
      </c>
      <c r="K39" s="184">
        <f t="shared" si="8"/>
        <v>0</v>
      </c>
      <c r="L39" s="76"/>
      <c r="M39" s="108"/>
    </row>
    <row r="40" spans="1:13" ht="12" customHeight="1" x14ac:dyDescent="0.25">
      <c r="A40" s="108"/>
      <c r="B40" s="74"/>
      <c r="C40" s="189">
        <f t="shared" si="12"/>
        <v>9</v>
      </c>
      <c r="D40" s="186">
        <f t="shared" ca="1" si="11"/>
        <v>45916</v>
      </c>
      <c r="E40" s="187">
        <f t="shared" si="5"/>
        <v>0</v>
      </c>
      <c r="F40" s="187">
        <f t="shared" si="9"/>
        <v>0</v>
      </c>
      <c r="G40" s="187">
        <f t="shared" si="6"/>
        <v>0</v>
      </c>
      <c r="H40" s="188">
        <f t="shared" si="7"/>
        <v>0</v>
      </c>
      <c r="I40" s="182">
        <v>0</v>
      </c>
      <c r="J40" s="183">
        <f t="shared" si="4"/>
        <v>0</v>
      </c>
      <c r="K40" s="184">
        <f t="shared" si="8"/>
        <v>0</v>
      </c>
      <c r="L40" s="76"/>
      <c r="M40" s="108"/>
    </row>
    <row r="41" spans="1:13" ht="12" customHeight="1" x14ac:dyDescent="0.25">
      <c r="A41" s="108"/>
      <c r="B41" s="74"/>
      <c r="C41" s="189">
        <f t="shared" si="12"/>
        <v>10</v>
      </c>
      <c r="D41" s="186">
        <f t="shared" ca="1" si="11"/>
        <v>45947</v>
      </c>
      <c r="E41" s="187">
        <f t="shared" si="5"/>
        <v>0</v>
      </c>
      <c r="F41" s="187">
        <f t="shared" si="9"/>
        <v>0</v>
      </c>
      <c r="G41" s="187">
        <f t="shared" si="6"/>
        <v>0</v>
      </c>
      <c r="H41" s="188">
        <f t="shared" si="7"/>
        <v>0</v>
      </c>
      <c r="I41" s="182">
        <v>0</v>
      </c>
      <c r="J41" s="183">
        <f t="shared" si="4"/>
        <v>0</v>
      </c>
      <c r="K41" s="184">
        <f t="shared" si="8"/>
        <v>0</v>
      </c>
      <c r="L41" s="76"/>
      <c r="M41" s="108"/>
    </row>
    <row r="42" spans="1:13" ht="12" customHeight="1" x14ac:dyDescent="0.25">
      <c r="A42" s="108"/>
      <c r="B42" s="74"/>
      <c r="C42" s="189">
        <f t="shared" si="12"/>
        <v>11</v>
      </c>
      <c r="D42" s="186">
        <f t="shared" ca="1" si="11"/>
        <v>45978</v>
      </c>
      <c r="E42" s="187">
        <f t="shared" si="5"/>
        <v>0</v>
      </c>
      <c r="F42" s="187">
        <f t="shared" si="9"/>
        <v>0</v>
      </c>
      <c r="G42" s="187">
        <f t="shared" si="6"/>
        <v>0</v>
      </c>
      <c r="H42" s="188">
        <f t="shared" si="7"/>
        <v>0</v>
      </c>
      <c r="I42" s="182">
        <v>0</v>
      </c>
      <c r="J42" s="183">
        <f t="shared" si="4"/>
        <v>0</v>
      </c>
      <c r="K42" s="184">
        <f t="shared" si="8"/>
        <v>0</v>
      </c>
      <c r="L42" s="76"/>
      <c r="M42" s="108"/>
    </row>
    <row r="43" spans="1:13" ht="12" customHeight="1" x14ac:dyDescent="0.25">
      <c r="A43" s="108"/>
      <c r="B43" s="74"/>
      <c r="C43" s="190" t="s">
        <v>99</v>
      </c>
      <c r="D43" s="191">
        <f t="shared" ca="1" si="11"/>
        <v>46009</v>
      </c>
      <c r="E43" s="192">
        <f>+H31/3</f>
        <v>0</v>
      </c>
      <c r="F43" s="187">
        <f t="shared" si="9"/>
        <v>0</v>
      </c>
      <c r="G43" s="192">
        <f t="shared" si="6"/>
        <v>0</v>
      </c>
      <c r="H43" s="193">
        <f t="shared" si="7"/>
        <v>0</v>
      </c>
      <c r="I43" s="194">
        <v>0</v>
      </c>
      <c r="J43" s="195">
        <f t="shared" si="4"/>
        <v>0</v>
      </c>
      <c r="K43" s="196">
        <f t="shared" si="8"/>
        <v>0</v>
      </c>
      <c r="L43" s="76"/>
      <c r="M43" s="108"/>
    </row>
    <row r="44" spans="1:13" ht="12" customHeight="1" x14ac:dyDescent="0.25">
      <c r="A44" s="108"/>
      <c r="B44" s="74"/>
      <c r="C44" s="190" t="s">
        <v>100</v>
      </c>
      <c r="D44" s="191">
        <f t="shared" ca="1" si="11"/>
        <v>46040</v>
      </c>
      <c r="E44" s="192">
        <f>+H32/3</f>
        <v>0</v>
      </c>
      <c r="F44" s="187">
        <f t="shared" si="9"/>
        <v>0</v>
      </c>
      <c r="G44" s="192">
        <f t="shared" si="6"/>
        <v>0</v>
      </c>
      <c r="H44" s="193">
        <f t="shared" si="7"/>
        <v>0</v>
      </c>
      <c r="I44" s="194">
        <v>0</v>
      </c>
      <c r="J44" s="195">
        <f t="shared" si="4"/>
        <v>0</v>
      </c>
      <c r="K44" s="196">
        <f t="shared" si="8"/>
        <v>0</v>
      </c>
      <c r="L44" s="76"/>
      <c r="M44" s="108"/>
    </row>
    <row r="45" spans="1:13" ht="12" customHeight="1" x14ac:dyDescent="0.25">
      <c r="A45" s="108"/>
      <c r="B45" s="74"/>
      <c r="C45" s="190" t="s">
        <v>101</v>
      </c>
      <c r="D45" s="191">
        <f t="shared" ca="1" si="11"/>
        <v>46071</v>
      </c>
      <c r="E45" s="192">
        <f>+H33/3</f>
        <v>0</v>
      </c>
      <c r="F45" s="187">
        <f t="shared" si="9"/>
        <v>0</v>
      </c>
      <c r="G45" s="192">
        <f t="shared" si="6"/>
        <v>0</v>
      </c>
      <c r="H45" s="193">
        <f t="shared" si="7"/>
        <v>0</v>
      </c>
      <c r="I45" s="194">
        <v>0</v>
      </c>
      <c r="J45" s="195">
        <f t="shared" si="4"/>
        <v>0</v>
      </c>
      <c r="K45" s="196">
        <f t="shared" si="8"/>
        <v>0</v>
      </c>
      <c r="L45" s="76"/>
      <c r="M45" s="108"/>
    </row>
    <row r="46" spans="1:13" x14ac:dyDescent="0.25">
      <c r="A46" s="108"/>
      <c r="B46" s="74"/>
      <c r="C46" s="423" t="s">
        <v>33</v>
      </c>
      <c r="D46" s="424"/>
      <c r="E46" s="96"/>
      <c r="F46" s="96"/>
      <c r="G46" s="97"/>
      <c r="H46" s="97"/>
      <c r="I46" s="197"/>
      <c r="J46" s="197"/>
      <c r="K46" s="198"/>
      <c r="L46" s="76"/>
      <c r="M46" s="108"/>
    </row>
    <row r="47" spans="1:13" ht="25.5" customHeight="1" x14ac:dyDescent="0.25">
      <c r="A47" s="108"/>
      <c r="B47" s="74"/>
      <c r="C47" s="414" t="s">
        <v>104</v>
      </c>
      <c r="D47" s="415"/>
      <c r="E47" s="415"/>
      <c r="F47" s="415"/>
      <c r="G47" s="415"/>
      <c r="H47" s="415"/>
      <c r="I47" s="415"/>
      <c r="J47" s="415"/>
      <c r="K47" s="416"/>
      <c r="L47" s="76"/>
      <c r="M47" s="108"/>
    </row>
    <row r="48" spans="1:13" ht="27" customHeight="1" x14ac:dyDescent="0.25">
      <c r="A48" s="108"/>
      <c r="B48" s="74"/>
      <c r="C48" s="417"/>
      <c r="D48" s="418"/>
      <c r="E48" s="418"/>
      <c r="F48" s="418"/>
      <c r="G48" s="418"/>
      <c r="H48" s="418"/>
      <c r="I48" s="418"/>
      <c r="J48" s="418"/>
      <c r="K48" s="419"/>
      <c r="L48" s="76"/>
      <c r="M48" s="108"/>
    </row>
    <row r="49" spans="1:13" ht="26.25" customHeight="1" x14ac:dyDescent="0.25">
      <c r="A49" s="108"/>
      <c r="B49" s="74"/>
      <c r="C49" s="420"/>
      <c r="D49" s="421"/>
      <c r="E49" s="421"/>
      <c r="F49" s="421"/>
      <c r="G49" s="421"/>
      <c r="H49" s="421"/>
      <c r="I49" s="421"/>
      <c r="J49" s="421"/>
      <c r="K49" s="422"/>
      <c r="L49" s="76"/>
      <c r="M49" s="108"/>
    </row>
    <row r="50" spans="1:13" x14ac:dyDescent="0.25">
      <c r="A50" s="108"/>
      <c r="B50" s="74"/>
      <c r="C50" s="336" t="s">
        <v>37</v>
      </c>
      <c r="D50" s="337"/>
      <c r="E50" s="337"/>
      <c r="F50" s="337"/>
      <c r="G50" s="337"/>
      <c r="H50" s="337"/>
      <c r="I50" s="337"/>
      <c r="J50" s="337"/>
      <c r="K50" s="337"/>
      <c r="L50" s="76"/>
      <c r="M50" s="108"/>
    </row>
    <row r="51" spans="1:13" x14ac:dyDescent="0.25">
      <c r="A51" s="108"/>
      <c r="B51" s="74"/>
      <c r="C51" s="56" t="s">
        <v>38</v>
      </c>
      <c r="D51" s="57"/>
      <c r="E51" s="243"/>
      <c r="F51" s="243"/>
      <c r="G51" s="243"/>
      <c r="H51" s="243"/>
      <c r="I51" s="243"/>
      <c r="J51" s="243"/>
      <c r="K51" s="243"/>
      <c r="L51" s="76"/>
      <c r="M51" s="108"/>
    </row>
    <row r="52" spans="1:13" x14ac:dyDescent="0.25">
      <c r="A52" s="108"/>
      <c r="B52" s="74"/>
      <c r="C52" s="58" t="s">
        <v>39</v>
      </c>
      <c r="D52" s="57"/>
      <c r="E52" s="274"/>
      <c r="F52" s="274"/>
      <c r="G52" s="274"/>
      <c r="H52" s="57" t="s">
        <v>40</v>
      </c>
      <c r="I52" s="243"/>
      <c r="J52" s="243"/>
      <c r="K52" s="243"/>
      <c r="L52" s="76"/>
      <c r="M52" s="108"/>
    </row>
    <row r="53" spans="1:13" x14ac:dyDescent="0.25">
      <c r="A53" s="108"/>
      <c r="B53" s="74"/>
      <c r="C53" s="56" t="s">
        <v>41</v>
      </c>
      <c r="D53" s="57"/>
      <c r="E53" s="243"/>
      <c r="F53" s="243"/>
      <c r="G53" s="243"/>
      <c r="H53" s="57" t="s">
        <v>42</v>
      </c>
      <c r="I53" s="243"/>
      <c r="J53" s="243"/>
      <c r="K53" s="243"/>
      <c r="L53" s="76"/>
      <c r="M53" s="108"/>
    </row>
    <row r="54" spans="1:13" x14ac:dyDescent="0.25">
      <c r="A54" s="108"/>
      <c r="B54" s="74"/>
      <c r="C54" s="56" t="s">
        <v>43</v>
      </c>
      <c r="D54" s="57"/>
      <c r="E54" s="243"/>
      <c r="F54" s="243"/>
      <c r="G54" s="243"/>
      <c r="H54" s="57" t="s">
        <v>44</v>
      </c>
      <c r="I54" s="243"/>
      <c r="J54" s="243"/>
      <c r="K54" s="243"/>
      <c r="L54" s="76"/>
      <c r="M54" s="108"/>
    </row>
    <row r="55" spans="1:13" ht="15.75" thickBot="1" x14ac:dyDescent="0.3">
      <c r="A55" s="108"/>
      <c r="B55" s="74"/>
      <c r="C55" s="56" t="s">
        <v>45</v>
      </c>
      <c r="D55" s="57"/>
      <c r="E55" s="243"/>
      <c r="F55" s="244"/>
      <c r="G55" s="243"/>
      <c r="H55" s="57" t="s">
        <v>46</v>
      </c>
      <c r="I55" s="243"/>
      <c r="J55" s="244"/>
      <c r="K55" s="243"/>
      <c r="L55" s="76"/>
      <c r="M55" s="108"/>
    </row>
    <row r="56" spans="1:13" ht="15.75" thickBot="1" x14ac:dyDescent="0.3">
      <c r="A56" s="108"/>
      <c r="B56" s="74"/>
      <c r="C56" s="56" t="s">
        <v>47</v>
      </c>
      <c r="D56" s="59"/>
      <c r="E56" s="59" t="s">
        <v>48</v>
      </c>
      <c r="F56" s="1"/>
      <c r="G56" s="59"/>
      <c r="H56" s="59" t="s">
        <v>49</v>
      </c>
      <c r="I56" s="60"/>
      <c r="J56" s="22"/>
      <c r="K56" s="61"/>
      <c r="L56" s="76"/>
      <c r="M56" s="108"/>
    </row>
    <row r="57" spans="1:13" x14ac:dyDescent="0.25">
      <c r="A57" s="108"/>
      <c r="B57" s="74"/>
      <c r="C57" s="268" t="s">
        <v>50</v>
      </c>
      <c r="D57" s="269"/>
      <c r="E57" s="269"/>
      <c r="F57" s="270"/>
      <c r="G57" s="271"/>
      <c r="H57" s="62" t="s">
        <v>51</v>
      </c>
      <c r="I57" s="243"/>
      <c r="J57" s="243"/>
      <c r="K57" s="243"/>
      <c r="L57" s="76"/>
      <c r="M57" s="108"/>
    </row>
    <row r="58" spans="1:13" x14ac:dyDescent="0.25">
      <c r="A58" s="108"/>
      <c r="B58" s="74"/>
      <c r="C58" s="268" t="s">
        <v>52</v>
      </c>
      <c r="D58" s="272"/>
      <c r="E58" s="109"/>
      <c r="F58" s="57" t="s">
        <v>44</v>
      </c>
      <c r="G58" s="273"/>
      <c r="H58" s="273"/>
      <c r="I58" s="63" t="s">
        <v>53</v>
      </c>
      <c r="J58" s="245"/>
      <c r="K58" s="247"/>
      <c r="L58" s="76"/>
      <c r="M58" s="108"/>
    </row>
    <row r="59" spans="1:13" x14ac:dyDescent="0.25">
      <c r="A59" s="108"/>
      <c r="B59" s="74"/>
      <c r="C59" s="336" t="s">
        <v>54</v>
      </c>
      <c r="D59" s="337"/>
      <c r="E59" s="337"/>
      <c r="F59" s="337"/>
      <c r="G59" s="337"/>
      <c r="H59" s="337"/>
      <c r="I59" s="337"/>
      <c r="J59" s="337"/>
      <c r="K59" s="337"/>
      <c r="L59" s="76"/>
      <c r="M59" s="108"/>
    </row>
    <row r="60" spans="1:13" x14ac:dyDescent="0.25">
      <c r="A60" s="108"/>
      <c r="B60" s="74"/>
      <c r="C60" s="261" t="s">
        <v>55</v>
      </c>
      <c r="D60" s="261"/>
      <c r="E60" s="261" t="s">
        <v>56</v>
      </c>
      <c r="F60" s="261"/>
      <c r="G60" s="261"/>
      <c r="H60" s="261"/>
      <c r="I60" s="261" t="s">
        <v>57</v>
      </c>
      <c r="J60" s="261"/>
      <c r="K60" s="261"/>
      <c r="L60" s="76"/>
      <c r="M60" s="108"/>
    </row>
    <row r="61" spans="1:13" x14ac:dyDescent="0.25">
      <c r="A61" s="108"/>
      <c r="B61" s="74"/>
      <c r="C61" s="243"/>
      <c r="D61" s="243"/>
      <c r="E61" s="243"/>
      <c r="F61" s="243"/>
      <c r="G61" s="243"/>
      <c r="H61" s="243"/>
      <c r="I61" s="262"/>
      <c r="J61" s="262"/>
      <c r="K61" s="262"/>
      <c r="L61" s="76"/>
      <c r="M61" s="108"/>
    </row>
    <row r="62" spans="1:13" x14ac:dyDescent="0.25">
      <c r="A62" s="108"/>
      <c r="B62" s="74"/>
      <c r="C62" s="243"/>
      <c r="D62" s="243"/>
      <c r="E62" s="243"/>
      <c r="F62" s="243"/>
      <c r="G62" s="243"/>
      <c r="H62" s="243"/>
      <c r="I62" s="263"/>
      <c r="J62" s="263"/>
      <c r="K62" s="263"/>
      <c r="L62" s="76"/>
      <c r="M62" s="108"/>
    </row>
    <row r="63" spans="1:13" x14ac:dyDescent="0.25">
      <c r="A63" s="108"/>
      <c r="B63" s="74"/>
      <c r="C63" s="379" t="s">
        <v>58</v>
      </c>
      <c r="D63" s="380"/>
      <c r="E63" s="380"/>
      <c r="F63" s="380"/>
      <c r="G63" s="381"/>
      <c r="H63" s="382" t="s">
        <v>59</v>
      </c>
      <c r="I63" s="382"/>
      <c r="J63" s="382"/>
      <c r="K63" s="382"/>
      <c r="L63" s="76"/>
      <c r="M63" s="108"/>
    </row>
    <row r="64" spans="1:13" x14ac:dyDescent="0.25">
      <c r="A64" s="108"/>
      <c r="B64" s="74"/>
      <c r="C64" s="243" t="s">
        <v>60</v>
      </c>
      <c r="D64" s="243"/>
      <c r="E64" s="249"/>
      <c r="F64" s="250"/>
      <c r="G64" s="251"/>
      <c r="H64" s="243" t="s">
        <v>61</v>
      </c>
      <c r="I64" s="243"/>
      <c r="J64" s="250"/>
      <c r="K64" s="251"/>
      <c r="L64" s="76"/>
      <c r="M64" s="108"/>
    </row>
    <row r="65" spans="1:13" x14ac:dyDescent="0.25">
      <c r="A65" s="108"/>
      <c r="B65" s="74"/>
      <c r="C65" s="243" t="s">
        <v>62</v>
      </c>
      <c r="D65" s="243"/>
      <c r="E65" s="249"/>
      <c r="F65" s="250"/>
      <c r="G65" s="251"/>
      <c r="H65" s="243" t="s">
        <v>63</v>
      </c>
      <c r="I65" s="243"/>
      <c r="J65" s="250"/>
      <c r="K65" s="251"/>
      <c r="L65" s="76"/>
      <c r="M65" s="108"/>
    </row>
    <row r="66" spans="1:13" x14ac:dyDescent="0.25">
      <c r="A66" s="108"/>
      <c r="B66" s="74"/>
      <c r="C66" s="243" t="s">
        <v>64</v>
      </c>
      <c r="D66" s="243"/>
      <c r="E66" s="252"/>
      <c r="F66" s="253"/>
      <c r="G66" s="254"/>
      <c r="H66" s="243" t="s">
        <v>65</v>
      </c>
      <c r="I66" s="243"/>
      <c r="J66" s="250"/>
      <c r="K66" s="251"/>
      <c r="L66" s="76"/>
      <c r="M66" s="108"/>
    </row>
    <row r="67" spans="1:13" x14ac:dyDescent="0.25">
      <c r="A67" s="108"/>
      <c r="B67" s="74"/>
      <c r="C67" s="243"/>
      <c r="D67" s="243"/>
      <c r="E67" s="255"/>
      <c r="F67" s="256"/>
      <c r="G67" s="257"/>
      <c r="H67" s="243" t="s">
        <v>66</v>
      </c>
      <c r="I67" s="243"/>
      <c r="J67" s="250"/>
      <c r="K67" s="251"/>
      <c r="L67" s="76"/>
      <c r="M67" s="108"/>
    </row>
    <row r="68" spans="1:13" x14ac:dyDescent="0.25">
      <c r="A68" s="108"/>
      <c r="B68" s="74"/>
      <c r="C68" s="243"/>
      <c r="D68" s="243"/>
      <c r="E68" s="258"/>
      <c r="F68" s="259"/>
      <c r="G68" s="260"/>
      <c r="H68" s="243" t="s">
        <v>67</v>
      </c>
      <c r="I68" s="243"/>
      <c r="J68" s="250"/>
      <c r="K68" s="251"/>
      <c r="L68" s="76"/>
      <c r="M68" s="108"/>
    </row>
    <row r="69" spans="1:13" x14ac:dyDescent="0.25">
      <c r="A69" s="108"/>
      <c r="B69" s="74"/>
      <c r="C69" s="236" t="s">
        <v>68</v>
      </c>
      <c r="D69" s="236"/>
      <c r="E69" s="237">
        <f>SUM(E64:G68)</f>
        <v>0</v>
      </c>
      <c r="F69" s="238"/>
      <c r="G69" s="239"/>
      <c r="H69" s="236" t="s">
        <v>68</v>
      </c>
      <c r="I69" s="236"/>
      <c r="J69" s="240">
        <f>SUM(J64:K68)</f>
        <v>0</v>
      </c>
      <c r="K69" s="240"/>
      <c r="L69" s="76"/>
      <c r="M69" s="108"/>
    </row>
    <row r="70" spans="1:13" x14ac:dyDescent="0.25">
      <c r="A70" s="108"/>
      <c r="B70" s="74"/>
      <c r="C70" s="336" t="s">
        <v>69</v>
      </c>
      <c r="D70" s="337"/>
      <c r="E70" s="337"/>
      <c r="F70" s="337"/>
      <c r="G70" s="337"/>
      <c r="H70" s="337"/>
      <c r="I70" s="337"/>
      <c r="J70" s="337"/>
      <c r="K70" s="337"/>
      <c r="L70" s="76"/>
      <c r="M70" s="108"/>
    </row>
    <row r="71" spans="1:13" x14ac:dyDescent="0.25">
      <c r="A71" s="108"/>
      <c r="B71" s="74"/>
      <c r="C71" s="98" t="s">
        <v>41</v>
      </c>
      <c r="D71" s="57"/>
      <c r="E71" s="243"/>
      <c r="F71" s="243"/>
      <c r="G71" s="243"/>
      <c r="H71" s="57" t="s">
        <v>70</v>
      </c>
      <c r="I71" s="243"/>
      <c r="J71" s="243"/>
      <c r="K71" s="243"/>
      <c r="L71" s="76"/>
      <c r="M71" s="108"/>
    </row>
    <row r="72" spans="1:13" x14ac:dyDescent="0.25">
      <c r="A72" s="108"/>
      <c r="B72" s="74"/>
      <c r="C72" s="98" t="s">
        <v>43</v>
      </c>
      <c r="D72" s="57"/>
      <c r="E72" s="243"/>
      <c r="F72" s="243"/>
      <c r="G72" s="243"/>
      <c r="H72" s="64" t="s">
        <v>44</v>
      </c>
      <c r="I72" s="244"/>
      <c r="J72" s="244"/>
      <c r="K72" s="244"/>
      <c r="L72" s="76"/>
      <c r="M72" s="108"/>
    </row>
    <row r="73" spans="1:13" x14ac:dyDescent="0.25">
      <c r="A73" s="108"/>
      <c r="B73" s="74"/>
      <c r="C73" s="103" t="s">
        <v>71</v>
      </c>
      <c r="D73" s="65"/>
      <c r="E73" s="245"/>
      <c r="F73" s="246"/>
      <c r="G73" s="247"/>
      <c r="H73" s="63" t="s">
        <v>42</v>
      </c>
      <c r="I73" s="243"/>
      <c r="J73" s="243"/>
      <c r="K73" s="243"/>
      <c r="L73" s="76"/>
      <c r="M73" s="108"/>
    </row>
    <row r="74" spans="1:13" x14ac:dyDescent="0.25">
      <c r="A74" s="108"/>
      <c r="B74" s="74"/>
      <c r="C74" s="341" t="s">
        <v>72</v>
      </c>
      <c r="D74" s="341"/>
      <c r="E74" s="341"/>
      <c r="F74" s="341"/>
      <c r="G74" s="341"/>
      <c r="H74" s="341"/>
      <c r="I74" s="341"/>
      <c r="J74" s="341"/>
      <c r="K74" s="341"/>
      <c r="L74" s="76"/>
      <c r="M74" s="108"/>
    </row>
    <row r="75" spans="1:13" ht="72" customHeight="1" x14ac:dyDescent="0.25">
      <c r="A75" s="108"/>
      <c r="B75" s="74"/>
      <c r="C75" s="342" t="s">
        <v>73</v>
      </c>
      <c r="D75" s="342"/>
      <c r="E75" s="342"/>
      <c r="F75" s="342"/>
      <c r="G75" s="342"/>
      <c r="H75" s="342"/>
      <c r="I75" s="342"/>
      <c r="J75" s="342"/>
      <c r="K75" s="342"/>
      <c r="L75" s="76"/>
      <c r="M75" s="108"/>
    </row>
    <row r="76" spans="1:13" ht="116.25" customHeight="1" x14ac:dyDescent="0.25">
      <c r="A76" s="108"/>
      <c r="B76" s="74"/>
      <c r="C76" s="342" t="s">
        <v>74</v>
      </c>
      <c r="D76" s="342"/>
      <c r="E76" s="342"/>
      <c r="F76" s="342"/>
      <c r="G76" s="342"/>
      <c r="H76" s="342"/>
      <c r="I76" s="342"/>
      <c r="J76" s="342"/>
      <c r="K76" s="342"/>
      <c r="L76" s="76"/>
      <c r="M76" s="108"/>
    </row>
    <row r="77" spans="1:13" ht="163.5" customHeight="1" x14ac:dyDescent="0.25">
      <c r="A77" s="108"/>
      <c r="B77" s="74"/>
      <c r="C77" s="342" t="s">
        <v>75</v>
      </c>
      <c r="D77" s="342"/>
      <c r="E77" s="342"/>
      <c r="F77" s="342"/>
      <c r="G77" s="342"/>
      <c r="H77" s="342"/>
      <c r="I77" s="342"/>
      <c r="J77" s="342"/>
      <c r="K77" s="342"/>
      <c r="L77" s="76"/>
      <c r="M77" s="108"/>
    </row>
    <row r="78" spans="1:13" ht="189" customHeight="1" x14ac:dyDescent="0.25">
      <c r="A78" s="108"/>
      <c r="B78" s="74"/>
      <c r="C78" s="342" t="s">
        <v>276</v>
      </c>
      <c r="D78" s="342"/>
      <c r="E78" s="342"/>
      <c r="F78" s="342"/>
      <c r="G78" s="342"/>
      <c r="H78" s="342"/>
      <c r="I78" s="342"/>
      <c r="J78" s="342"/>
      <c r="K78" s="342"/>
      <c r="L78" s="76"/>
      <c r="M78" s="108"/>
    </row>
    <row r="79" spans="1:13" ht="276.75" customHeight="1" x14ac:dyDescent="0.25">
      <c r="A79" s="108"/>
      <c r="B79" s="74"/>
      <c r="C79" s="342" t="s">
        <v>298</v>
      </c>
      <c r="D79" s="342"/>
      <c r="E79" s="342"/>
      <c r="F79" s="342"/>
      <c r="G79" s="342"/>
      <c r="H79" s="342"/>
      <c r="I79" s="342"/>
      <c r="J79" s="342"/>
      <c r="K79" s="342"/>
      <c r="L79" s="76"/>
      <c r="M79" s="108"/>
    </row>
    <row r="80" spans="1:13" x14ac:dyDescent="0.25">
      <c r="A80" s="108"/>
      <c r="B80" s="74"/>
      <c r="C80" s="104" t="s">
        <v>77</v>
      </c>
      <c r="D80" s="104"/>
      <c r="E80" s="104"/>
      <c r="F80" s="104"/>
      <c r="G80" s="104"/>
      <c r="H80" s="104"/>
      <c r="I80" s="104"/>
      <c r="J80" s="104"/>
      <c r="K80" s="104"/>
      <c r="L80" s="76"/>
      <c r="M80" s="108"/>
    </row>
    <row r="81" spans="1:13" x14ac:dyDescent="0.25">
      <c r="A81" s="108"/>
      <c r="B81" s="74"/>
      <c r="C81" s="104"/>
      <c r="D81" s="104"/>
      <c r="E81" s="104"/>
      <c r="F81" s="104"/>
      <c r="G81" s="104"/>
      <c r="H81" s="104"/>
      <c r="I81" s="104"/>
      <c r="J81" s="104"/>
      <c r="K81" s="104"/>
      <c r="L81" s="76"/>
      <c r="M81" s="108"/>
    </row>
    <row r="82" spans="1:13" ht="36.75" customHeight="1" x14ac:dyDescent="0.25">
      <c r="A82" s="108"/>
      <c r="B82" s="74"/>
      <c r="C82" s="104"/>
      <c r="D82" s="104"/>
      <c r="E82" s="104"/>
      <c r="F82" s="104"/>
      <c r="G82" s="104"/>
      <c r="H82" s="104"/>
      <c r="I82" s="104"/>
      <c r="J82" s="104"/>
      <c r="K82" s="104"/>
      <c r="L82" s="76"/>
      <c r="M82" s="108"/>
    </row>
    <row r="83" spans="1:13" ht="36.75" customHeight="1" x14ac:dyDescent="0.25">
      <c r="A83" s="108"/>
      <c r="B83" s="74"/>
      <c r="C83" s="104"/>
      <c r="D83" s="104"/>
      <c r="E83" s="104"/>
      <c r="F83" s="334" t="s">
        <v>78</v>
      </c>
      <c r="G83" s="104"/>
      <c r="H83" s="104"/>
      <c r="I83" s="104"/>
      <c r="J83" s="104"/>
      <c r="K83" s="334" t="s">
        <v>78</v>
      </c>
      <c r="L83" s="76"/>
      <c r="M83" s="108"/>
    </row>
    <row r="84" spans="1:13" ht="36.75" customHeight="1" thickBot="1" x14ac:dyDescent="0.3">
      <c r="A84" s="108"/>
      <c r="B84" s="74"/>
      <c r="C84" s="425"/>
      <c r="D84" s="425"/>
      <c r="E84" s="104"/>
      <c r="F84" s="335"/>
      <c r="G84" s="104"/>
      <c r="H84" s="425"/>
      <c r="I84" s="425"/>
      <c r="J84" s="104"/>
      <c r="K84" s="335"/>
      <c r="L84" s="76"/>
      <c r="M84" s="108"/>
    </row>
    <row r="85" spans="1:13" ht="15.75" thickTop="1" x14ac:dyDescent="0.25">
      <c r="A85" s="108"/>
      <c r="B85" s="74"/>
      <c r="C85" s="104" t="s">
        <v>79</v>
      </c>
      <c r="D85" s="104"/>
      <c r="E85" s="104"/>
      <c r="F85" s="104"/>
      <c r="G85" s="104"/>
      <c r="H85" s="104" t="s">
        <v>80</v>
      </c>
      <c r="I85" s="104"/>
      <c r="J85" s="104"/>
      <c r="K85" s="104"/>
      <c r="L85" s="76"/>
      <c r="M85" s="108"/>
    </row>
    <row r="86" spans="1:13" x14ac:dyDescent="0.25">
      <c r="A86" s="108"/>
      <c r="B86" s="74"/>
      <c r="C86" s="104" t="s">
        <v>81</v>
      </c>
      <c r="D86" s="104"/>
      <c r="E86" s="104"/>
      <c r="F86" s="104"/>
      <c r="G86" s="104"/>
      <c r="H86" s="104" t="s">
        <v>81</v>
      </c>
      <c r="I86" s="104"/>
      <c r="J86" s="104"/>
      <c r="K86" s="104"/>
      <c r="L86" s="76"/>
      <c r="M86" s="108"/>
    </row>
    <row r="87" spans="1:13" x14ac:dyDescent="0.25">
      <c r="A87" s="108"/>
      <c r="B87" s="74"/>
      <c r="C87" s="104"/>
      <c r="D87" s="104"/>
      <c r="E87" s="104"/>
      <c r="F87" s="104"/>
      <c r="G87" s="104"/>
      <c r="H87" s="104"/>
      <c r="I87" s="104"/>
      <c r="J87" s="104"/>
      <c r="K87" s="104"/>
      <c r="L87" s="76"/>
      <c r="M87" s="108"/>
    </row>
    <row r="88" spans="1:13" x14ac:dyDescent="0.25">
      <c r="A88" s="108"/>
      <c r="B88" s="74"/>
      <c r="C88" s="336" t="s">
        <v>82</v>
      </c>
      <c r="D88" s="337"/>
      <c r="E88" s="337"/>
      <c r="F88" s="337"/>
      <c r="G88" s="337"/>
      <c r="H88" s="337"/>
      <c r="I88" s="337"/>
      <c r="J88" s="337"/>
      <c r="K88" s="337"/>
      <c r="L88" s="76"/>
      <c r="M88" s="108"/>
    </row>
    <row r="89" spans="1:13" x14ac:dyDescent="0.25">
      <c r="A89" s="108"/>
      <c r="B89" s="74"/>
      <c r="C89" s="102"/>
      <c r="D89" s="100"/>
      <c r="E89" s="100"/>
      <c r="F89" s="100"/>
      <c r="G89" s="100"/>
      <c r="H89" s="100"/>
      <c r="I89" s="100"/>
      <c r="J89" s="100"/>
      <c r="K89" s="101"/>
      <c r="L89" s="76"/>
      <c r="M89" s="108"/>
    </row>
    <row r="90" spans="1:13" x14ac:dyDescent="0.25">
      <c r="A90" s="108"/>
      <c r="B90" s="74"/>
      <c r="C90" s="338"/>
      <c r="D90" s="339"/>
      <c r="E90" s="339"/>
      <c r="F90" s="339"/>
      <c r="G90" s="339"/>
      <c r="H90" s="339"/>
      <c r="I90" s="339"/>
      <c r="J90" s="339"/>
      <c r="K90" s="340"/>
      <c r="L90" s="76"/>
      <c r="M90" s="108"/>
    </row>
    <row r="91" spans="1:13" x14ac:dyDescent="0.25">
      <c r="A91" s="108"/>
      <c r="B91" s="74"/>
      <c r="C91" s="309" t="s">
        <v>84</v>
      </c>
      <c r="D91" s="310"/>
      <c r="E91" s="310"/>
      <c r="F91" s="310"/>
      <c r="G91" s="310"/>
      <c r="H91" s="310"/>
      <c r="I91" s="310"/>
      <c r="J91" s="310"/>
      <c r="K91" s="310"/>
      <c r="L91" s="76"/>
      <c r="M91" s="108"/>
    </row>
    <row r="92" spans="1:13" ht="12.75" customHeight="1" x14ac:dyDescent="0.25">
      <c r="A92" s="108"/>
      <c r="B92" s="74"/>
      <c r="C92" s="404" t="s">
        <v>85</v>
      </c>
      <c r="D92" s="311"/>
      <c r="E92" s="311"/>
      <c r="F92" s="311"/>
      <c r="G92" s="311"/>
      <c r="H92" s="311"/>
      <c r="I92" s="311"/>
      <c r="J92" s="311"/>
      <c r="K92" s="405"/>
      <c r="L92" s="76"/>
      <c r="M92" s="108"/>
    </row>
    <row r="93" spans="1:13" ht="12.75" customHeight="1" x14ac:dyDescent="0.25">
      <c r="A93" s="108"/>
      <c r="B93" s="74"/>
      <c r="C93" s="406"/>
      <c r="D93" s="312"/>
      <c r="E93" s="312"/>
      <c r="F93" s="312"/>
      <c r="G93" s="312"/>
      <c r="H93" s="312"/>
      <c r="I93" s="312"/>
      <c r="J93" s="312"/>
      <c r="K93" s="407"/>
      <c r="L93" s="76"/>
      <c r="M93" s="108"/>
    </row>
    <row r="94" spans="1:13" ht="12.75" customHeight="1" x14ac:dyDescent="0.25">
      <c r="A94" s="108"/>
      <c r="B94" s="74"/>
      <c r="C94" s="406"/>
      <c r="D94" s="312"/>
      <c r="E94" s="312"/>
      <c r="F94" s="312"/>
      <c r="G94" s="312"/>
      <c r="H94" s="312"/>
      <c r="I94" s="312"/>
      <c r="J94" s="312"/>
      <c r="K94" s="407"/>
      <c r="L94" s="76"/>
      <c r="M94" s="108"/>
    </row>
    <row r="95" spans="1:13" ht="12.75" customHeight="1" x14ac:dyDescent="0.25">
      <c r="A95" s="108"/>
      <c r="B95" s="74"/>
      <c r="C95" s="406"/>
      <c r="D95" s="312"/>
      <c r="E95" s="312"/>
      <c r="F95" s="312"/>
      <c r="G95" s="312"/>
      <c r="H95" s="312"/>
      <c r="I95" s="312"/>
      <c r="J95" s="312"/>
      <c r="K95" s="407"/>
      <c r="L95" s="76"/>
      <c r="M95" s="108"/>
    </row>
    <row r="96" spans="1:13" ht="12.75" customHeight="1" x14ac:dyDescent="0.25">
      <c r="A96" s="108"/>
      <c r="B96" s="74"/>
      <c r="C96" s="408"/>
      <c r="D96" s="409"/>
      <c r="E96" s="409"/>
      <c r="F96" s="409"/>
      <c r="G96" s="409"/>
      <c r="H96" s="409"/>
      <c r="I96" s="409"/>
      <c r="J96" s="409"/>
      <c r="K96" s="410"/>
      <c r="L96" s="76"/>
      <c r="M96" s="108"/>
    </row>
    <row r="97" spans="1:13" x14ac:dyDescent="0.25">
      <c r="A97" s="108"/>
      <c r="B97" s="105"/>
      <c r="C97" s="106"/>
      <c r="D97" s="106"/>
      <c r="E97" s="106"/>
      <c r="F97" s="106"/>
      <c r="G97" s="106"/>
      <c r="H97" s="106"/>
      <c r="I97" s="106"/>
      <c r="J97" s="106"/>
      <c r="K97" s="106"/>
      <c r="L97" s="107"/>
      <c r="M97" s="108"/>
    </row>
    <row r="98" spans="1:13" x14ac:dyDescent="0.25">
      <c r="A98" s="108"/>
      <c r="B98" s="108"/>
      <c r="C98" s="108"/>
      <c r="D98" s="108"/>
      <c r="E98" s="108"/>
      <c r="F98" s="108"/>
      <c r="G98" s="108"/>
      <c r="H98" s="108"/>
      <c r="I98" s="108"/>
      <c r="J98" s="108"/>
      <c r="K98" s="108"/>
      <c r="L98" s="108"/>
      <c r="M98" s="108"/>
    </row>
    <row r="99" spans="1:13" x14ac:dyDescent="0.25">
      <c r="A99" s="108"/>
      <c r="B99" s="108"/>
      <c r="C99" s="108"/>
      <c r="D99" s="108"/>
      <c r="E99" s="108"/>
      <c r="F99" s="108"/>
      <c r="G99" s="108"/>
      <c r="H99" s="108"/>
      <c r="I99" s="108"/>
      <c r="J99" s="108"/>
      <c r="K99" s="108"/>
      <c r="L99" s="108"/>
      <c r="M99" s="108"/>
    </row>
    <row r="100" spans="1:13" x14ac:dyDescent="0.25">
      <c r="A100" s="108"/>
      <c r="B100" s="108"/>
      <c r="C100" s="108"/>
      <c r="D100" s="108"/>
      <c r="E100" s="108"/>
      <c r="F100" s="108"/>
      <c r="G100" s="108"/>
      <c r="H100" s="108"/>
      <c r="I100" s="108"/>
      <c r="J100" s="108"/>
      <c r="K100" s="108"/>
      <c r="L100" s="108"/>
      <c r="M100" s="108"/>
    </row>
  </sheetData>
  <sheetProtection algorithmName="SHA-512" hashValue="rgEWnggKqhLkV31D1gDybYd82ciTuxNM7hgmdlxeuVhRlj6X9Yo7vFeq1CIxsSVDpS7H2D9PsVD4iW7oDAdF3Q==" saltValue="S4pYHMrXHyv3+IMrjR6RfQ==" spinCount="100000" sheet="1" objects="1" scenarios="1"/>
  <mergeCells count="92">
    <mergeCell ref="D20:F20"/>
    <mergeCell ref="C19:F19"/>
    <mergeCell ref="C14:F15"/>
    <mergeCell ref="C17:F17"/>
    <mergeCell ref="C18:F18"/>
    <mergeCell ref="C4:L4"/>
    <mergeCell ref="C5:L5"/>
    <mergeCell ref="C8:F9"/>
    <mergeCell ref="G8:K9"/>
    <mergeCell ref="D10:F10"/>
    <mergeCell ref="I10:J10"/>
    <mergeCell ref="F6:I6"/>
    <mergeCell ref="D11:F11"/>
    <mergeCell ref="I11:J11"/>
    <mergeCell ref="D12:F12"/>
    <mergeCell ref="I12:K12"/>
    <mergeCell ref="C13:K13"/>
    <mergeCell ref="C21:H21"/>
    <mergeCell ref="C50:K50"/>
    <mergeCell ref="E51:K51"/>
    <mergeCell ref="E52:G52"/>
    <mergeCell ref="I52:K52"/>
    <mergeCell ref="E53:G53"/>
    <mergeCell ref="I53:K53"/>
    <mergeCell ref="E54:G54"/>
    <mergeCell ref="I54:K54"/>
    <mergeCell ref="E55:G55"/>
    <mergeCell ref="I55:K55"/>
    <mergeCell ref="C57:E57"/>
    <mergeCell ref="F57:G57"/>
    <mergeCell ref="I57:K57"/>
    <mergeCell ref="C58:D58"/>
    <mergeCell ref="G58:H58"/>
    <mergeCell ref="J58:K58"/>
    <mergeCell ref="C64:D64"/>
    <mergeCell ref="E64:G64"/>
    <mergeCell ref="H64:I64"/>
    <mergeCell ref="J64:K64"/>
    <mergeCell ref="C59:K59"/>
    <mergeCell ref="C60:D60"/>
    <mergeCell ref="E60:H60"/>
    <mergeCell ref="I60:K60"/>
    <mergeCell ref="C61:D61"/>
    <mergeCell ref="E61:H61"/>
    <mergeCell ref="I61:K61"/>
    <mergeCell ref="C62:D62"/>
    <mergeCell ref="E62:H62"/>
    <mergeCell ref="I62:K62"/>
    <mergeCell ref="C63:G63"/>
    <mergeCell ref="H63:K63"/>
    <mergeCell ref="C65:D65"/>
    <mergeCell ref="E65:G65"/>
    <mergeCell ref="H65:I65"/>
    <mergeCell ref="J65:K65"/>
    <mergeCell ref="C66:D68"/>
    <mergeCell ref="E66:G68"/>
    <mergeCell ref="H66:I66"/>
    <mergeCell ref="J66:K66"/>
    <mergeCell ref="H67:I67"/>
    <mergeCell ref="J67:K67"/>
    <mergeCell ref="H68:I68"/>
    <mergeCell ref="J68:K68"/>
    <mergeCell ref="C69:D69"/>
    <mergeCell ref="E69:G69"/>
    <mergeCell ref="H69:I69"/>
    <mergeCell ref="J69:K69"/>
    <mergeCell ref="C76:K76"/>
    <mergeCell ref="C78:K78"/>
    <mergeCell ref="C79:K79"/>
    <mergeCell ref="C70:K70"/>
    <mergeCell ref="E71:G71"/>
    <mergeCell ref="I71:K71"/>
    <mergeCell ref="E72:G72"/>
    <mergeCell ref="I72:K72"/>
    <mergeCell ref="E73:G73"/>
    <mergeCell ref="I73:K73"/>
    <mergeCell ref="C91:K91"/>
    <mergeCell ref="C92:K96"/>
    <mergeCell ref="C29:H29"/>
    <mergeCell ref="I29:K29"/>
    <mergeCell ref="I14:K28"/>
    <mergeCell ref="C47:K49"/>
    <mergeCell ref="C46:D46"/>
    <mergeCell ref="F83:F84"/>
    <mergeCell ref="K83:K84"/>
    <mergeCell ref="C84:D84"/>
    <mergeCell ref="H84:I84"/>
    <mergeCell ref="C88:K88"/>
    <mergeCell ref="C90:K90"/>
    <mergeCell ref="C74:K74"/>
    <mergeCell ref="C75:K75"/>
    <mergeCell ref="C77:K77"/>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58ED8A5D-C7A4-4096-8308-ADF81D26B09F}">
      <formula1>H8</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4E8451EA-C604-405E-A450-62F103B19C54}"/>
    <dataValidation type="whole" operator="lessThanOrEqual" allowBlank="1" showInputMessage="1" showErrorMessage="1" errorTitle="Error valor ingresado" error="Estimado (a) estudiante:_x000a__x000a_Recuerde que en esta linea de crédito solo se  financia hasta el 80% del valor de su matrícula." sqref="H11" xr:uid="{3BE8AF57-388E-4AB4-BE6A-567E29F58FCC}">
      <formula1>H10*80%</formula1>
    </dataValidation>
    <dataValidation type="custom" allowBlank="1" showInputMessage="1" showErrorMessage="1" sqref="D11:F11" xr:uid="{77DE7D63-D0CA-4DC9-8DE2-78B7AA1A261B}">
      <formula1>ISTEXT(D11)</formula1>
    </dataValidation>
  </dataValidations>
  <pageMargins left="0.7" right="0.7" top="0.75" bottom="0.75" header="0.3" footer="0.3"/>
  <pageSetup paperSize="9" scale="44" orientation="portrait" r:id="rId1"/>
  <colBreaks count="1" manualBreakCount="1">
    <brk id="1" max="1048575" man="1"/>
  </colBreaks>
  <ignoredErrors>
    <ignoredError sqref="K10"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3C64087-67C4-4729-B194-F6E8A1D63993}">
          <x14:formula1>
            <xm:f>'listas desplegables'!$F$3:$F$5</xm:f>
          </x14:formula1>
          <xm:sqref>K11</xm:sqref>
        </x14:dataValidation>
        <x14:dataValidation type="list" allowBlank="1" showInputMessage="1" showErrorMessage="1" xr:uid="{3F4378BD-D8E4-4676-B38E-4A17BB277B27}">
          <x14:formula1>
            <xm:f>'listas desplegables'!$D$3:$D$15</xm:f>
          </x14:formula1>
          <xm:sqref>C19:F19</xm:sqref>
        </x14:dataValidation>
        <x14:dataValidation type="list" allowBlank="1" showInputMessage="1" showErrorMessage="1" xr:uid="{187195F6-453C-412C-99DE-6DB6990B1E0C}">
          <x14:formula1>
            <xm:f>'listas desplegables'!$E$3:$E$3</xm:f>
          </x14:formula1>
          <xm:sqref>E30:E46</xm:sqref>
        </x14:dataValidation>
        <x14:dataValidation type="list" allowBlank="1" showInputMessage="1" showErrorMessage="1" xr:uid="{04C41627-1726-44ED-8307-0690D13C98A9}">
          <x14:formula1>
            <xm:f>'listas desplegables'!$C$3:$C$4</xm:f>
          </x14:formula1>
          <xm:sqref>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9416-87AC-4CC0-802C-66D9AB3B34CE}">
  <dimension ref="A1:M100"/>
  <sheetViews>
    <sheetView showGridLines="0" tabSelected="1" zoomScale="82" zoomScaleNormal="85" zoomScaleSheetLayoutView="77" workbookViewId="0">
      <selection activeCell="C70" sqref="C70:K70"/>
    </sheetView>
  </sheetViews>
  <sheetFormatPr baseColWidth="10" defaultColWidth="0" defaultRowHeight="15" customHeight="1" zeroHeight="1" x14ac:dyDescent="0.25"/>
  <cols>
    <col min="1" max="1" width="3.85546875" customWidth="1"/>
    <col min="2" max="2" width="11.42578125" customWidth="1"/>
    <col min="3" max="3" width="15.140625" customWidth="1"/>
    <col min="4" max="4" width="13.7109375" customWidth="1"/>
    <col min="5" max="5" width="16.28515625" customWidth="1"/>
    <col min="6" max="6" width="13.7109375" customWidth="1"/>
    <col min="7" max="7" width="27.28515625" customWidth="1"/>
    <col min="8" max="8" width="25.28515625" customWidth="1"/>
    <col min="9" max="9" width="16.28515625" customWidth="1"/>
    <col min="10" max="10" width="12.85546875" customWidth="1"/>
    <col min="11" max="11" width="13.42578125" customWidth="1"/>
    <col min="12" max="12" width="11.42578125" customWidth="1"/>
    <col min="13" max="13" width="4.8554687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108"/>
      <c r="C2" s="108"/>
      <c r="D2" s="108"/>
      <c r="E2" s="108"/>
      <c r="F2" s="108"/>
      <c r="G2" s="108"/>
      <c r="H2" s="108"/>
      <c r="I2" s="108"/>
      <c r="J2" s="108"/>
      <c r="K2" s="108"/>
      <c r="L2" s="108"/>
      <c r="M2" s="108"/>
    </row>
    <row r="3" spans="1:13" x14ac:dyDescent="0.25">
      <c r="A3" s="108"/>
      <c r="B3" s="71"/>
      <c r="C3" s="72"/>
      <c r="D3" s="72"/>
      <c r="E3" s="72"/>
      <c r="F3" s="72"/>
      <c r="G3" s="72"/>
      <c r="H3" s="72"/>
      <c r="I3" s="72"/>
      <c r="J3" s="72"/>
      <c r="K3" s="72"/>
      <c r="L3" s="73"/>
      <c r="M3" s="108"/>
    </row>
    <row r="4" spans="1:13" ht="18.75" x14ac:dyDescent="0.25">
      <c r="A4" s="108"/>
      <c r="B4" s="74"/>
      <c r="C4" s="349" t="s">
        <v>0</v>
      </c>
      <c r="D4" s="349"/>
      <c r="E4" s="349"/>
      <c r="F4" s="349"/>
      <c r="G4" s="349"/>
      <c r="H4" s="349"/>
      <c r="I4" s="349"/>
      <c r="J4" s="349"/>
      <c r="K4" s="349"/>
      <c r="L4" s="350"/>
      <c r="M4" s="108"/>
    </row>
    <row r="5" spans="1:13" ht="18.75" x14ac:dyDescent="0.25">
      <c r="A5" s="108"/>
      <c r="B5" s="74"/>
      <c r="C5" s="349" t="s">
        <v>293</v>
      </c>
      <c r="D5" s="349"/>
      <c r="E5" s="349"/>
      <c r="F5" s="349"/>
      <c r="G5" s="349"/>
      <c r="H5" s="349"/>
      <c r="I5" s="349"/>
      <c r="J5" s="349"/>
      <c r="K5" s="349"/>
      <c r="L5" s="350"/>
      <c r="M5" s="108"/>
    </row>
    <row r="6" spans="1:13" ht="18.75" x14ac:dyDescent="0.25">
      <c r="A6" s="108"/>
      <c r="B6" s="74"/>
      <c r="C6" s="211"/>
      <c r="D6" s="211"/>
      <c r="E6" s="349" t="s">
        <v>288</v>
      </c>
      <c r="F6" s="349"/>
      <c r="G6" s="349"/>
      <c r="H6" s="349"/>
      <c r="I6" s="349"/>
      <c r="J6" s="349"/>
      <c r="K6" s="211"/>
      <c r="L6" s="212"/>
      <c r="M6" s="108"/>
    </row>
    <row r="7" spans="1:13" ht="6" customHeight="1" x14ac:dyDescent="0.25">
      <c r="A7" s="108"/>
      <c r="B7" s="74"/>
      <c r="C7" s="75"/>
      <c r="D7" s="75"/>
      <c r="E7" s="75"/>
      <c r="F7" s="75"/>
      <c r="G7" s="75"/>
      <c r="H7" s="75"/>
      <c r="I7" s="75"/>
      <c r="J7" s="75"/>
      <c r="K7" s="75"/>
      <c r="L7" s="76"/>
      <c r="M7" s="108"/>
    </row>
    <row r="8" spans="1:13" x14ac:dyDescent="0.25">
      <c r="A8" s="108"/>
      <c r="B8" s="74"/>
      <c r="C8" s="354" t="s">
        <v>12</v>
      </c>
      <c r="D8" s="355"/>
      <c r="E8" s="355"/>
      <c r="F8" s="356"/>
      <c r="G8" s="354" t="s">
        <v>5</v>
      </c>
      <c r="H8" s="355"/>
      <c r="I8" s="355"/>
      <c r="J8" s="355"/>
      <c r="K8" s="356"/>
      <c r="L8" s="76"/>
      <c r="M8" s="108"/>
    </row>
    <row r="9" spans="1:13" x14ac:dyDescent="0.25">
      <c r="A9" s="108"/>
      <c r="B9" s="74"/>
      <c r="C9" s="357"/>
      <c r="D9" s="358"/>
      <c r="E9" s="358"/>
      <c r="F9" s="359"/>
      <c r="G9" s="357"/>
      <c r="H9" s="358"/>
      <c r="I9" s="358"/>
      <c r="J9" s="358"/>
      <c r="K9" s="359"/>
      <c r="L9" s="76"/>
      <c r="M9" s="108"/>
    </row>
    <row r="10" spans="1:13" x14ac:dyDescent="0.25">
      <c r="A10" s="108"/>
      <c r="B10" s="74"/>
      <c r="C10" s="77" t="s">
        <v>2</v>
      </c>
      <c r="D10" s="322"/>
      <c r="E10" s="323"/>
      <c r="F10" s="324"/>
      <c r="G10" s="161" t="s">
        <v>6</v>
      </c>
      <c r="H10" s="199">
        <v>10000000</v>
      </c>
      <c r="I10" s="434" t="s">
        <v>7</v>
      </c>
      <c r="J10" s="434"/>
      <c r="K10" s="35">
        <f>IFERROR(H11/H10," ")</f>
        <v>0.9</v>
      </c>
      <c r="L10" s="76"/>
      <c r="M10" s="108"/>
    </row>
    <row r="11" spans="1:13" x14ac:dyDescent="0.25">
      <c r="A11" s="108"/>
      <c r="B11" s="74"/>
      <c r="C11" s="79" t="s">
        <v>3</v>
      </c>
      <c r="D11" s="429"/>
      <c r="E11" s="429"/>
      <c r="F11" s="429"/>
      <c r="G11" s="162" t="s">
        <v>8</v>
      </c>
      <c r="H11" s="199">
        <v>9000000</v>
      </c>
      <c r="I11" s="430" t="s">
        <v>9</v>
      </c>
      <c r="J11" s="430"/>
      <c r="K11" s="202">
        <v>5</v>
      </c>
      <c r="L11" s="76"/>
      <c r="M11" s="108"/>
    </row>
    <row r="12" spans="1:13" x14ac:dyDescent="0.25">
      <c r="A12" s="108"/>
      <c r="B12" s="74"/>
      <c r="C12" s="79" t="s">
        <v>4</v>
      </c>
      <c r="D12" s="429" t="str">
        <f>+C19</f>
        <v>Artes (SNIES 109352)</v>
      </c>
      <c r="E12" s="429"/>
      <c r="F12" s="429"/>
      <c r="G12" s="162" t="s">
        <v>10</v>
      </c>
      <c r="H12" s="213">
        <v>25</v>
      </c>
      <c r="I12" s="431"/>
      <c r="J12" s="432"/>
      <c r="K12" s="433"/>
      <c r="L12" s="76"/>
      <c r="M12" s="108"/>
    </row>
    <row r="13" spans="1:13" ht="18.75" x14ac:dyDescent="0.25">
      <c r="A13" s="108"/>
      <c r="B13" s="74"/>
      <c r="C13" s="360" t="s">
        <v>25</v>
      </c>
      <c r="D13" s="361"/>
      <c r="E13" s="361"/>
      <c r="F13" s="361"/>
      <c r="G13" s="361"/>
      <c r="H13" s="361"/>
      <c r="I13" s="361"/>
      <c r="J13" s="361"/>
      <c r="K13" s="362"/>
      <c r="L13" s="76"/>
      <c r="M13" s="108"/>
    </row>
    <row r="14" spans="1:13" ht="18.75" customHeight="1" x14ac:dyDescent="0.3">
      <c r="A14" s="108"/>
      <c r="B14" s="74"/>
      <c r="C14" s="363" t="s">
        <v>90</v>
      </c>
      <c r="D14" s="364"/>
      <c r="E14" s="364"/>
      <c r="F14" s="364"/>
      <c r="G14" s="163" t="s">
        <v>32</v>
      </c>
      <c r="H14" s="82">
        <f ca="1">TODAY()</f>
        <v>45637</v>
      </c>
      <c r="I14" s="374" t="s">
        <v>91</v>
      </c>
      <c r="J14" s="374"/>
      <c r="K14" s="375"/>
      <c r="L14" s="76"/>
      <c r="M14" s="108"/>
    </row>
    <row r="15" spans="1:13" ht="18.75" customHeight="1" x14ac:dyDescent="0.25">
      <c r="A15" s="108"/>
      <c r="B15" s="74"/>
      <c r="C15" s="365"/>
      <c r="D15" s="366"/>
      <c r="E15" s="366"/>
      <c r="F15" s="366"/>
      <c r="G15" s="168" t="s">
        <v>20</v>
      </c>
      <c r="H15" s="87">
        <f>+H11</f>
        <v>9000000</v>
      </c>
      <c r="I15" s="377"/>
      <c r="J15" s="377"/>
      <c r="K15" s="378"/>
      <c r="L15" s="76"/>
      <c r="M15" s="108"/>
    </row>
    <row r="16" spans="1:13" ht="15" customHeight="1" x14ac:dyDescent="0.25">
      <c r="A16" s="108"/>
      <c r="B16" s="74"/>
      <c r="C16" s="165" t="s">
        <v>17</v>
      </c>
      <c r="D16" s="166"/>
      <c r="E16" s="166"/>
      <c r="F16" s="167"/>
      <c r="G16" s="218" t="s">
        <v>295</v>
      </c>
      <c r="H16" s="219">
        <f>+H10*20%</f>
        <v>2000000</v>
      </c>
      <c r="I16" s="377"/>
      <c r="J16" s="377"/>
      <c r="K16" s="378"/>
      <c r="L16" s="76"/>
      <c r="M16" s="108"/>
    </row>
    <row r="17" spans="1:13" ht="18.75" x14ac:dyDescent="0.3">
      <c r="A17" s="108"/>
      <c r="B17" s="74"/>
      <c r="C17" s="367">
        <f>D11</f>
        <v>0</v>
      </c>
      <c r="D17" s="368"/>
      <c r="E17" s="368"/>
      <c r="F17" s="368"/>
      <c r="G17" s="218" t="s">
        <v>296</v>
      </c>
      <c r="H17" s="219">
        <f>+H10*70%</f>
        <v>7000000</v>
      </c>
      <c r="I17" s="377"/>
      <c r="J17" s="377"/>
      <c r="K17" s="378"/>
      <c r="L17" s="76"/>
      <c r="M17" s="108"/>
    </row>
    <row r="18" spans="1:13" ht="18.75" x14ac:dyDescent="0.3">
      <c r="A18" s="108"/>
      <c r="B18" s="74"/>
      <c r="C18" s="367">
        <f>D10</f>
        <v>0</v>
      </c>
      <c r="D18" s="368"/>
      <c r="E18" s="368"/>
      <c r="F18" s="368"/>
      <c r="G18" s="168" t="s">
        <v>21</v>
      </c>
      <c r="H18" s="66">
        <f>K10</f>
        <v>0.9</v>
      </c>
      <c r="I18" s="377"/>
      <c r="J18" s="377"/>
      <c r="K18" s="378"/>
      <c r="L18" s="76"/>
      <c r="M18" s="108"/>
    </row>
    <row r="19" spans="1:13" ht="18.75" x14ac:dyDescent="0.3">
      <c r="A19" s="108"/>
      <c r="B19" s="74"/>
      <c r="C19" s="437" t="s">
        <v>113</v>
      </c>
      <c r="D19" s="438"/>
      <c r="E19" s="438"/>
      <c r="F19" s="439"/>
      <c r="G19" s="168" t="s">
        <v>22</v>
      </c>
      <c r="H19" s="214">
        <v>1.4999999999999999E-2</v>
      </c>
      <c r="I19" s="377"/>
      <c r="J19" s="377"/>
      <c r="K19" s="378"/>
      <c r="L19" s="76"/>
      <c r="M19" s="108"/>
    </row>
    <row r="20" spans="1:13" ht="35.25" customHeight="1" x14ac:dyDescent="0.3">
      <c r="A20" s="108"/>
      <c r="B20" s="74"/>
      <c r="C20" s="169" t="s">
        <v>92</v>
      </c>
      <c r="D20" s="435"/>
      <c r="E20" s="435"/>
      <c r="F20" s="436"/>
      <c r="G20" s="170" t="s">
        <v>24</v>
      </c>
      <c r="H20" s="88">
        <f>+IFERROR(H15-H16,"EXCEDE VALOR MÁXIMO A FINANCIAR")</f>
        <v>7000000</v>
      </c>
      <c r="I20" s="377"/>
      <c r="J20" s="377"/>
      <c r="K20" s="378"/>
      <c r="L20" s="76"/>
      <c r="M20" s="108"/>
    </row>
    <row r="21" spans="1:13" ht="15" customHeight="1" x14ac:dyDescent="0.25">
      <c r="A21" s="108"/>
      <c r="B21" s="74"/>
      <c r="C21" s="426" t="s">
        <v>289</v>
      </c>
      <c r="D21" s="427"/>
      <c r="E21" s="427"/>
      <c r="F21" s="427"/>
      <c r="G21" s="427"/>
      <c r="H21" s="428"/>
      <c r="I21" s="377"/>
      <c r="J21" s="377"/>
      <c r="K21" s="378"/>
      <c r="L21" s="76"/>
      <c r="M21" s="108"/>
    </row>
    <row r="22" spans="1:13" ht="33.75" customHeight="1" x14ac:dyDescent="0.25">
      <c r="A22" s="108"/>
      <c r="B22" s="74"/>
      <c r="C22" s="209" t="s">
        <v>26</v>
      </c>
      <c r="D22" s="210" t="s">
        <v>27</v>
      </c>
      <c r="E22" s="210" t="s">
        <v>28</v>
      </c>
      <c r="F22" s="210" t="s">
        <v>29</v>
      </c>
      <c r="G22" s="210" t="s">
        <v>30</v>
      </c>
      <c r="H22" s="171" t="s">
        <v>31</v>
      </c>
      <c r="I22" s="377"/>
      <c r="J22" s="377"/>
      <c r="K22" s="378"/>
      <c r="L22" s="76"/>
      <c r="M22" s="108"/>
    </row>
    <row r="23" spans="1:13" x14ac:dyDescent="0.25">
      <c r="A23" s="108"/>
      <c r="B23" s="74"/>
      <c r="C23" s="89">
        <v>0</v>
      </c>
      <c r="D23" s="90"/>
      <c r="E23" s="91"/>
      <c r="F23" s="91"/>
      <c r="G23" s="92"/>
      <c r="H23" s="172">
        <f>+H16</f>
        <v>2000000</v>
      </c>
      <c r="I23" s="377"/>
      <c r="J23" s="377"/>
      <c r="K23" s="378"/>
      <c r="L23" s="76"/>
      <c r="M23" s="108"/>
    </row>
    <row r="24" spans="1:13" x14ac:dyDescent="0.25">
      <c r="A24" s="108"/>
      <c r="B24" s="74"/>
      <c r="C24" s="89">
        <v>1</v>
      </c>
      <c r="D24" s="90">
        <f ca="1">H14+31</f>
        <v>45668</v>
      </c>
      <c r="E24" s="91">
        <f>IFERROR(IF(C24&lt;=$K$11,$H$23/$K$11,0),0)</f>
        <v>400000</v>
      </c>
      <c r="F24" s="91">
        <f>+H23*$H$19</f>
        <v>30000</v>
      </c>
      <c r="G24" s="93">
        <f>+F24+E24</f>
        <v>430000</v>
      </c>
      <c r="H24" s="172">
        <f>+H23-E24</f>
        <v>1600000</v>
      </c>
      <c r="I24" s="377"/>
      <c r="J24" s="377"/>
      <c r="K24" s="378"/>
      <c r="L24" s="76"/>
      <c r="M24" s="108"/>
    </row>
    <row r="25" spans="1:13" x14ac:dyDescent="0.25">
      <c r="A25" s="108"/>
      <c r="B25" s="74"/>
      <c r="C25" s="94">
        <v>2</v>
      </c>
      <c r="D25" s="90">
        <f ca="1">D24+31</f>
        <v>45699</v>
      </c>
      <c r="E25" s="91">
        <f>IFERROR(IF(C25&lt;=$K$11,$H$23/$K$11,0),0)</f>
        <v>400000</v>
      </c>
      <c r="F25" s="91">
        <f>+H24*$H$19</f>
        <v>24000</v>
      </c>
      <c r="G25" s="93">
        <f>+F25+E25</f>
        <v>424000</v>
      </c>
      <c r="H25" s="172">
        <f>+H24-E25</f>
        <v>1200000</v>
      </c>
      <c r="I25" s="377"/>
      <c r="J25" s="377"/>
      <c r="K25" s="378"/>
      <c r="L25" s="76"/>
      <c r="M25" s="108"/>
    </row>
    <row r="26" spans="1:13" x14ac:dyDescent="0.25">
      <c r="A26" s="108"/>
      <c r="B26" s="74"/>
      <c r="C26" s="94">
        <v>3</v>
      </c>
      <c r="D26" s="90">
        <f ca="1">D25+31</f>
        <v>45730</v>
      </c>
      <c r="E26" s="91">
        <f>IFERROR(IF(C26&lt;=$K$11,$H$23/$K$11,0),0)</f>
        <v>400000</v>
      </c>
      <c r="F26" s="91">
        <f>+H25*$H$19</f>
        <v>18000</v>
      </c>
      <c r="G26" s="93">
        <f>+F26+E26</f>
        <v>418000</v>
      </c>
      <c r="H26" s="172">
        <f>+H25-E26</f>
        <v>800000</v>
      </c>
      <c r="I26" s="377"/>
      <c r="J26" s="377"/>
      <c r="K26" s="378"/>
      <c r="L26" s="76"/>
      <c r="M26" s="108"/>
    </row>
    <row r="27" spans="1:13" x14ac:dyDescent="0.25">
      <c r="A27" s="108"/>
      <c r="B27" s="74"/>
      <c r="C27" s="94">
        <v>4</v>
      </c>
      <c r="D27" s="90">
        <f t="shared" ref="D27:D28" ca="1" si="0">D26+31</f>
        <v>45761</v>
      </c>
      <c r="E27" s="91">
        <f>IFERROR(IF(C27&lt;=$K$11,$H$23/$K$11,0),0)</f>
        <v>400000</v>
      </c>
      <c r="F27" s="91">
        <f>+H26*$H$19</f>
        <v>12000</v>
      </c>
      <c r="G27" s="93">
        <f>+F27+E27</f>
        <v>412000</v>
      </c>
      <c r="H27" s="172">
        <f>+H26-E27</f>
        <v>400000</v>
      </c>
      <c r="I27" s="377"/>
      <c r="J27" s="377"/>
      <c r="K27" s="378"/>
      <c r="L27" s="76"/>
      <c r="M27" s="108"/>
    </row>
    <row r="28" spans="1:13" x14ac:dyDescent="0.25">
      <c r="A28" s="108"/>
      <c r="B28" s="74"/>
      <c r="C28" s="173">
        <v>5</v>
      </c>
      <c r="D28" s="174">
        <f t="shared" ca="1" si="0"/>
        <v>45792</v>
      </c>
      <c r="E28" s="91">
        <f>IFERROR(IF(C28&lt;=$K$11,$H$23/$K$11,0),0)</f>
        <v>400000</v>
      </c>
      <c r="F28" s="91">
        <f>+H27*$H$19</f>
        <v>6000</v>
      </c>
      <c r="G28" s="176">
        <f>+F28+E28</f>
        <v>406000</v>
      </c>
      <c r="H28" s="177">
        <f>+H27-E28</f>
        <v>0</v>
      </c>
      <c r="I28" s="412"/>
      <c r="J28" s="412"/>
      <c r="K28" s="413"/>
      <c r="L28" s="76"/>
      <c r="M28" s="108"/>
    </row>
    <row r="29" spans="1:13" ht="15" customHeight="1" x14ac:dyDescent="0.25">
      <c r="A29" s="108"/>
      <c r="B29" s="74"/>
      <c r="C29" s="309" t="s">
        <v>297</v>
      </c>
      <c r="D29" s="310"/>
      <c r="E29" s="310"/>
      <c r="F29" s="310"/>
      <c r="G29" s="310"/>
      <c r="H29" s="310"/>
      <c r="I29" s="440" t="s">
        <v>294</v>
      </c>
      <c r="J29" s="440"/>
      <c r="K29" s="440"/>
      <c r="L29" s="76"/>
      <c r="M29" s="108"/>
    </row>
    <row r="30" spans="1:13" ht="29.25" customHeight="1" x14ac:dyDescent="0.25">
      <c r="A30" s="108"/>
      <c r="B30" s="74"/>
      <c r="C30" s="178" t="s">
        <v>26</v>
      </c>
      <c r="D30" s="178" t="s">
        <v>27</v>
      </c>
      <c r="E30" s="178" t="s">
        <v>28</v>
      </c>
      <c r="F30" s="178" t="s">
        <v>29</v>
      </c>
      <c r="G30" s="178" t="s">
        <v>30</v>
      </c>
      <c r="H30" s="178" t="s">
        <v>95</v>
      </c>
      <c r="I30" s="216" t="s">
        <v>291</v>
      </c>
      <c r="J30" s="216" t="s">
        <v>292</v>
      </c>
      <c r="K30" s="216" t="s">
        <v>98</v>
      </c>
      <c r="L30" s="76"/>
      <c r="M30" s="108"/>
    </row>
    <row r="31" spans="1:13" ht="12" customHeight="1" x14ac:dyDescent="0.25">
      <c r="A31" s="108"/>
      <c r="B31" s="74"/>
      <c r="C31" s="180">
        <v>0</v>
      </c>
      <c r="D31" s="180"/>
      <c r="E31" s="180"/>
      <c r="F31" s="180"/>
      <c r="G31" s="180"/>
      <c r="H31" s="217">
        <f>+H17</f>
        <v>7000000</v>
      </c>
      <c r="I31" s="182">
        <f>+G23</f>
        <v>0</v>
      </c>
      <c r="J31" s="183">
        <f t="shared" ref="J31:J36" si="1">+G31</f>
        <v>0</v>
      </c>
      <c r="K31" s="184">
        <f>+J31+I31</f>
        <v>0</v>
      </c>
      <c r="L31" s="76"/>
      <c r="M31" s="108"/>
    </row>
    <row r="32" spans="1:13" ht="12" customHeight="1" x14ac:dyDescent="0.25">
      <c r="A32" s="108"/>
      <c r="B32" s="74"/>
      <c r="C32" s="185">
        <v>1</v>
      </c>
      <c r="D32" s="186">
        <f ca="1">+D24</f>
        <v>45668</v>
      </c>
      <c r="E32" s="187">
        <f t="shared" ref="E32:E36" si="2">+IF(C32&gt;11,H31,0)</f>
        <v>0</v>
      </c>
      <c r="F32" s="187">
        <f>+H31*$H$19</f>
        <v>105000</v>
      </c>
      <c r="G32" s="187">
        <f t="shared" ref="G32:G36" si="3">E32+F32</f>
        <v>105000</v>
      </c>
      <c r="H32" s="188">
        <f>+H31-E32</f>
        <v>7000000</v>
      </c>
      <c r="I32" s="182">
        <f>+G24</f>
        <v>430000</v>
      </c>
      <c r="J32" s="183">
        <f t="shared" si="1"/>
        <v>105000</v>
      </c>
      <c r="K32" s="184">
        <f t="shared" ref="K32:K36" si="4">+J32+I32</f>
        <v>535000</v>
      </c>
      <c r="L32" s="76"/>
      <c r="M32" s="108"/>
    </row>
    <row r="33" spans="1:13" ht="12" customHeight="1" x14ac:dyDescent="0.25">
      <c r="A33" s="108"/>
      <c r="B33" s="74"/>
      <c r="C33" s="189">
        <v>2</v>
      </c>
      <c r="D33" s="186">
        <f ca="1">+D32+31</f>
        <v>45699</v>
      </c>
      <c r="E33" s="187">
        <f t="shared" si="2"/>
        <v>0</v>
      </c>
      <c r="F33" s="187">
        <f>+H32*$H$19</f>
        <v>105000</v>
      </c>
      <c r="G33" s="187">
        <f t="shared" si="3"/>
        <v>105000</v>
      </c>
      <c r="H33" s="188">
        <f t="shared" ref="H33:H36" si="5">+H32-E33</f>
        <v>7000000</v>
      </c>
      <c r="I33" s="182">
        <f t="shared" ref="I33:I36" si="6">+G25</f>
        <v>424000</v>
      </c>
      <c r="J33" s="183">
        <f t="shared" si="1"/>
        <v>105000</v>
      </c>
      <c r="K33" s="184">
        <f t="shared" si="4"/>
        <v>529000</v>
      </c>
      <c r="L33" s="76"/>
      <c r="M33" s="108"/>
    </row>
    <row r="34" spans="1:13" ht="12" customHeight="1" x14ac:dyDescent="0.25">
      <c r="A34" s="108"/>
      <c r="B34" s="74"/>
      <c r="C34" s="189">
        <v>3</v>
      </c>
      <c r="D34" s="186">
        <f t="shared" ref="D34:D36" ca="1" si="7">+D33+31</f>
        <v>45730</v>
      </c>
      <c r="E34" s="187">
        <f t="shared" si="2"/>
        <v>0</v>
      </c>
      <c r="F34" s="187">
        <f>+H33*$H$19</f>
        <v>105000</v>
      </c>
      <c r="G34" s="187">
        <f t="shared" si="3"/>
        <v>105000</v>
      </c>
      <c r="H34" s="188">
        <f t="shared" si="5"/>
        <v>7000000</v>
      </c>
      <c r="I34" s="182">
        <f t="shared" si="6"/>
        <v>418000</v>
      </c>
      <c r="J34" s="183">
        <f t="shared" si="1"/>
        <v>105000</v>
      </c>
      <c r="K34" s="184">
        <f t="shared" si="4"/>
        <v>523000</v>
      </c>
      <c r="L34" s="76"/>
      <c r="M34" s="108"/>
    </row>
    <row r="35" spans="1:13" ht="12" customHeight="1" x14ac:dyDescent="0.25">
      <c r="A35" s="108"/>
      <c r="B35" s="74"/>
      <c r="C35" s="189">
        <f>+C34+1</f>
        <v>4</v>
      </c>
      <c r="D35" s="186">
        <f t="shared" ca="1" si="7"/>
        <v>45761</v>
      </c>
      <c r="E35" s="187">
        <f t="shared" si="2"/>
        <v>0</v>
      </c>
      <c r="F35" s="187">
        <f>+H34*$H$19</f>
        <v>105000</v>
      </c>
      <c r="G35" s="187">
        <f t="shared" si="3"/>
        <v>105000</v>
      </c>
      <c r="H35" s="188">
        <f t="shared" si="5"/>
        <v>7000000</v>
      </c>
      <c r="I35" s="182">
        <f t="shared" si="6"/>
        <v>412000</v>
      </c>
      <c r="J35" s="183">
        <f t="shared" si="1"/>
        <v>105000</v>
      </c>
      <c r="K35" s="184">
        <f t="shared" si="4"/>
        <v>517000</v>
      </c>
      <c r="L35" s="76"/>
      <c r="M35" s="108"/>
    </row>
    <row r="36" spans="1:13" ht="12" customHeight="1" x14ac:dyDescent="0.25">
      <c r="A36" s="108"/>
      <c r="B36" s="74"/>
      <c r="C36" s="189">
        <f t="shared" ref="C36" si="8">+C35+1</f>
        <v>5</v>
      </c>
      <c r="D36" s="186">
        <f t="shared" ca="1" si="7"/>
        <v>45792</v>
      </c>
      <c r="E36" s="187">
        <f t="shared" si="2"/>
        <v>0</v>
      </c>
      <c r="F36" s="187">
        <f>+H35*$H$19</f>
        <v>105000</v>
      </c>
      <c r="G36" s="187">
        <f t="shared" si="3"/>
        <v>105000</v>
      </c>
      <c r="H36" s="188">
        <f t="shared" si="5"/>
        <v>7000000</v>
      </c>
      <c r="I36" s="182">
        <f t="shared" si="6"/>
        <v>406000</v>
      </c>
      <c r="J36" s="183">
        <f t="shared" si="1"/>
        <v>105000</v>
      </c>
      <c r="K36" s="184">
        <f t="shared" si="4"/>
        <v>511000</v>
      </c>
      <c r="L36" s="76"/>
      <c r="M36" s="108"/>
    </row>
    <row r="37" spans="1:13" x14ac:dyDescent="0.25">
      <c r="A37" s="108"/>
      <c r="B37" s="74"/>
      <c r="C37" s="423" t="s">
        <v>33</v>
      </c>
      <c r="D37" s="424"/>
      <c r="E37" s="96" t="s">
        <v>35</v>
      </c>
      <c r="F37" s="96"/>
      <c r="G37" s="97"/>
      <c r="H37" s="97"/>
      <c r="I37" s="197"/>
      <c r="J37" s="197"/>
      <c r="K37" s="198"/>
      <c r="L37" s="76"/>
      <c r="M37" s="108"/>
    </row>
    <row r="38" spans="1:13" ht="25.5" customHeight="1" x14ac:dyDescent="0.25">
      <c r="A38" s="108"/>
      <c r="B38" s="74"/>
      <c r="C38" s="414" t="s">
        <v>290</v>
      </c>
      <c r="D38" s="415"/>
      <c r="E38" s="415"/>
      <c r="F38" s="415"/>
      <c r="G38" s="415"/>
      <c r="H38" s="415"/>
      <c r="I38" s="415"/>
      <c r="J38" s="415"/>
      <c r="K38" s="416"/>
      <c r="L38" s="76"/>
      <c r="M38" s="108"/>
    </row>
    <row r="39" spans="1:13" ht="27" customHeight="1" x14ac:dyDescent="0.25">
      <c r="A39" s="108"/>
      <c r="B39" s="74"/>
      <c r="C39" s="417"/>
      <c r="D39" s="418"/>
      <c r="E39" s="418"/>
      <c r="F39" s="418"/>
      <c r="G39" s="418"/>
      <c r="H39" s="418"/>
      <c r="I39" s="418"/>
      <c r="J39" s="418"/>
      <c r="K39" s="419"/>
      <c r="L39" s="76"/>
      <c r="M39" s="108"/>
    </row>
    <row r="40" spans="1:13" ht="26.25" customHeight="1" x14ac:dyDescent="0.25">
      <c r="A40" s="108"/>
      <c r="B40" s="74"/>
      <c r="C40" s="420"/>
      <c r="D40" s="421"/>
      <c r="E40" s="421"/>
      <c r="F40" s="421"/>
      <c r="G40" s="421"/>
      <c r="H40" s="421"/>
      <c r="I40" s="421"/>
      <c r="J40" s="421"/>
      <c r="K40" s="422"/>
      <c r="L40" s="76"/>
      <c r="M40" s="108"/>
    </row>
    <row r="41" spans="1:13" x14ac:dyDescent="0.25">
      <c r="A41" s="108"/>
      <c r="B41" s="74"/>
      <c r="C41" s="336" t="s">
        <v>37</v>
      </c>
      <c r="D41" s="337"/>
      <c r="E41" s="337"/>
      <c r="F41" s="337"/>
      <c r="G41" s="337"/>
      <c r="H41" s="337"/>
      <c r="I41" s="337"/>
      <c r="J41" s="337"/>
      <c r="K41" s="337"/>
      <c r="L41" s="76"/>
      <c r="M41" s="108"/>
    </row>
    <row r="42" spans="1:13" x14ac:dyDescent="0.25">
      <c r="A42" s="108"/>
      <c r="B42" s="74"/>
      <c r="C42" s="56" t="s">
        <v>38</v>
      </c>
      <c r="D42" s="57"/>
      <c r="E42" s="243"/>
      <c r="F42" s="243"/>
      <c r="G42" s="243"/>
      <c r="H42" s="243"/>
      <c r="I42" s="243"/>
      <c r="J42" s="243"/>
      <c r="K42" s="243"/>
      <c r="L42" s="76"/>
      <c r="M42" s="108"/>
    </row>
    <row r="43" spans="1:13" x14ac:dyDescent="0.25">
      <c r="A43" s="108"/>
      <c r="B43" s="74"/>
      <c r="C43" s="58" t="s">
        <v>39</v>
      </c>
      <c r="D43" s="57"/>
      <c r="E43" s="274"/>
      <c r="F43" s="274"/>
      <c r="G43" s="274"/>
      <c r="H43" s="57" t="s">
        <v>40</v>
      </c>
      <c r="I43" s="243"/>
      <c r="J43" s="243"/>
      <c r="K43" s="243"/>
      <c r="L43" s="76"/>
      <c r="M43" s="108"/>
    </row>
    <row r="44" spans="1:13" x14ac:dyDescent="0.25">
      <c r="A44" s="108"/>
      <c r="B44" s="74"/>
      <c r="C44" s="56" t="s">
        <v>41</v>
      </c>
      <c r="D44" s="57"/>
      <c r="E44" s="243"/>
      <c r="F44" s="243"/>
      <c r="G44" s="243"/>
      <c r="H44" s="57" t="s">
        <v>42</v>
      </c>
      <c r="I44" s="243"/>
      <c r="J44" s="243"/>
      <c r="K44" s="243"/>
      <c r="L44" s="76"/>
      <c r="M44" s="108"/>
    </row>
    <row r="45" spans="1:13" x14ac:dyDescent="0.25">
      <c r="A45" s="108"/>
      <c r="B45" s="74"/>
      <c r="C45" s="56" t="s">
        <v>43</v>
      </c>
      <c r="D45" s="57"/>
      <c r="E45" s="243"/>
      <c r="F45" s="243"/>
      <c r="G45" s="243"/>
      <c r="H45" s="57" t="s">
        <v>44</v>
      </c>
      <c r="I45" s="243"/>
      <c r="J45" s="243"/>
      <c r="K45" s="243"/>
      <c r="L45" s="76"/>
      <c r="M45" s="108"/>
    </row>
    <row r="46" spans="1:13" ht="15.75" thickBot="1" x14ac:dyDescent="0.3">
      <c r="A46" s="108"/>
      <c r="B46" s="74"/>
      <c r="C46" s="56" t="s">
        <v>45</v>
      </c>
      <c r="D46" s="57"/>
      <c r="E46" s="243"/>
      <c r="F46" s="244"/>
      <c r="G46" s="243"/>
      <c r="H46" s="57" t="s">
        <v>46</v>
      </c>
      <c r="I46" s="243"/>
      <c r="J46" s="244"/>
      <c r="K46" s="243"/>
      <c r="L46" s="76"/>
      <c r="M46" s="108"/>
    </row>
    <row r="47" spans="1:13" ht="15.75" thickBot="1" x14ac:dyDescent="0.3">
      <c r="A47" s="108"/>
      <c r="B47" s="74"/>
      <c r="C47" s="56" t="s">
        <v>47</v>
      </c>
      <c r="D47" s="59"/>
      <c r="E47" s="59" t="s">
        <v>48</v>
      </c>
      <c r="F47" s="1"/>
      <c r="G47" s="59"/>
      <c r="H47" s="59" t="s">
        <v>49</v>
      </c>
      <c r="I47" s="60"/>
      <c r="J47" s="22"/>
      <c r="K47" s="61"/>
      <c r="L47" s="76"/>
      <c r="M47" s="108"/>
    </row>
    <row r="48" spans="1:13" x14ac:dyDescent="0.25">
      <c r="A48" s="108"/>
      <c r="B48" s="74"/>
      <c r="C48" s="268" t="s">
        <v>50</v>
      </c>
      <c r="D48" s="269"/>
      <c r="E48" s="269"/>
      <c r="F48" s="270"/>
      <c r="G48" s="271"/>
      <c r="H48" s="62" t="s">
        <v>51</v>
      </c>
      <c r="I48" s="243"/>
      <c r="J48" s="243"/>
      <c r="K48" s="243"/>
      <c r="L48" s="76"/>
      <c r="M48" s="108"/>
    </row>
    <row r="49" spans="1:13" x14ac:dyDescent="0.25">
      <c r="A49" s="108"/>
      <c r="B49" s="74"/>
      <c r="C49" s="268" t="s">
        <v>52</v>
      </c>
      <c r="D49" s="272"/>
      <c r="E49" s="208"/>
      <c r="F49" s="57" t="s">
        <v>44</v>
      </c>
      <c r="G49" s="273"/>
      <c r="H49" s="273"/>
      <c r="I49" s="63" t="s">
        <v>53</v>
      </c>
      <c r="J49" s="245"/>
      <c r="K49" s="247"/>
      <c r="L49" s="76"/>
      <c r="M49" s="108"/>
    </row>
    <row r="50" spans="1:13" x14ac:dyDescent="0.25">
      <c r="A50" s="108"/>
      <c r="B50" s="74"/>
      <c r="C50" s="336" t="s">
        <v>54</v>
      </c>
      <c r="D50" s="337"/>
      <c r="E50" s="337"/>
      <c r="F50" s="337"/>
      <c r="G50" s="337"/>
      <c r="H50" s="337"/>
      <c r="I50" s="337"/>
      <c r="J50" s="337"/>
      <c r="K50" s="337"/>
      <c r="L50" s="76"/>
      <c r="M50" s="108"/>
    </row>
    <row r="51" spans="1:13" x14ac:dyDescent="0.25">
      <c r="A51" s="108"/>
      <c r="B51" s="74"/>
      <c r="C51" s="261" t="s">
        <v>55</v>
      </c>
      <c r="D51" s="261"/>
      <c r="E51" s="261" t="s">
        <v>56</v>
      </c>
      <c r="F51" s="261"/>
      <c r="G51" s="261"/>
      <c r="H51" s="261"/>
      <c r="I51" s="261" t="s">
        <v>57</v>
      </c>
      <c r="J51" s="261"/>
      <c r="K51" s="261"/>
      <c r="L51" s="76"/>
      <c r="M51" s="108"/>
    </row>
    <row r="52" spans="1:13" x14ac:dyDescent="0.25">
      <c r="A52" s="108"/>
      <c r="B52" s="74"/>
      <c r="C52" s="243"/>
      <c r="D52" s="243"/>
      <c r="E52" s="243"/>
      <c r="F52" s="243"/>
      <c r="G52" s="243"/>
      <c r="H52" s="243"/>
      <c r="I52" s="262"/>
      <c r="J52" s="262"/>
      <c r="K52" s="262"/>
      <c r="L52" s="76"/>
      <c r="M52" s="108"/>
    </row>
    <row r="53" spans="1:13" x14ac:dyDescent="0.25">
      <c r="A53" s="108"/>
      <c r="B53" s="74"/>
      <c r="C53" s="243"/>
      <c r="D53" s="243"/>
      <c r="E53" s="243"/>
      <c r="F53" s="243"/>
      <c r="G53" s="243"/>
      <c r="H53" s="243"/>
      <c r="I53" s="263"/>
      <c r="J53" s="263"/>
      <c r="K53" s="263"/>
      <c r="L53" s="76"/>
      <c r="M53" s="108"/>
    </row>
    <row r="54" spans="1:13" x14ac:dyDescent="0.25">
      <c r="A54" s="108"/>
      <c r="B54" s="74"/>
      <c r="C54" s="379" t="s">
        <v>58</v>
      </c>
      <c r="D54" s="380"/>
      <c r="E54" s="380"/>
      <c r="F54" s="380"/>
      <c r="G54" s="381"/>
      <c r="H54" s="382" t="s">
        <v>59</v>
      </c>
      <c r="I54" s="382"/>
      <c r="J54" s="382"/>
      <c r="K54" s="382"/>
      <c r="L54" s="76"/>
      <c r="M54" s="108"/>
    </row>
    <row r="55" spans="1:13" x14ac:dyDescent="0.25">
      <c r="A55" s="108"/>
      <c r="B55" s="74"/>
      <c r="C55" s="243" t="s">
        <v>60</v>
      </c>
      <c r="D55" s="243"/>
      <c r="E55" s="249"/>
      <c r="F55" s="250"/>
      <c r="G55" s="251"/>
      <c r="H55" s="243" t="s">
        <v>61</v>
      </c>
      <c r="I55" s="243"/>
      <c r="J55" s="250"/>
      <c r="K55" s="251"/>
      <c r="L55" s="76"/>
      <c r="M55" s="108"/>
    </row>
    <row r="56" spans="1:13" x14ac:dyDescent="0.25">
      <c r="A56" s="108"/>
      <c r="B56" s="74"/>
      <c r="C56" s="243" t="s">
        <v>62</v>
      </c>
      <c r="D56" s="243"/>
      <c r="E56" s="249"/>
      <c r="F56" s="250"/>
      <c r="G56" s="251"/>
      <c r="H56" s="243" t="s">
        <v>63</v>
      </c>
      <c r="I56" s="243"/>
      <c r="J56" s="250"/>
      <c r="K56" s="251"/>
      <c r="L56" s="76"/>
      <c r="M56" s="108"/>
    </row>
    <row r="57" spans="1:13" x14ac:dyDescent="0.25">
      <c r="A57" s="108"/>
      <c r="B57" s="74"/>
      <c r="C57" s="243" t="s">
        <v>64</v>
      </c>
      <c r="D57" s="243"/>
      <c r="E57" s="252"/>
      <c r="F57" s="253"/>
      <c r="G57" s="254"/>
      <c r="H57" s="243" t="s">
        <v>65</v>
      </c>
      <c r="I57" s="243"/>
      <c r="J57" s="250"/>
      <c r="K57" s="251"/>
      <c r="L57" s="76"/>
      <c r="M57" s="108"/>
    </row>
    <row r="58" spans="1:13" x14ac:dyDescent="0.25">
      <c r="A58" s="108"/>
      <c r="B58" s="74"/>
      <c r="C58" s="243"/>
      <c r="D58" s="243"/>
      <c r="E58" s="255"/>
      <c r="F58" s="256"/>
      <c r="G58" s="257"/>
      <c r="H58" s="243" t="s">
        <v>66</v>
      </c>
      <c r="I58" s="243"/>
      <c r="J58" s="250"/>
      <c r="K58" s="251"/>
      <c r="L58" s="76"/>
      <c r="M58" s="108"/>
    </row>
    <row r="59" spans="1:13" x14ac:dyDescent="0.25">
      <c r="A59" s="108"/>
      <c r="B59" s="74"/>
      <c r="C59" s="243"/>
      <c r="D59" s="243"/>
      <c r="E59" s="258"/>
      <c r="F59" s="259"/>
      <c r="G59" s="260"/>
      <c r="H59" s="243" t="s">
        <v>67</v>
      </c>
      <c r="I59" s="243"/>
      <c r="J59" s="250"/>
      <c r="K59" s="251"/>
      <c r="L59" s="76"/>
      <c r="M59" s="108"/>
    </row>
    <row r="60" spans="1:13" x14ac:dyDescent="0.25">
      <c r="A60" s="108"/>
      <c r="B60" s="74"/>
      <c r="C60" s="236" t="s">
        <v>68</v>
      </c>
      <c r="D60" s="236"/>
      <c r="E60" s="237">
        <f>SUM(E55:G59)</f>
        <v>0</v>
      </c>
      <c r="F60" s="238"/>
      <c r="G60" s="239"/>
      <c r="H60" s="236" t="s">
        <v>68</v>
      </c>
      <c r="I60" s="236"/>
      <c r="J60" s="240">
        <f>SUM(J55:K59)</f>
        <v>0</v>
      </c>
      <c r="K60" s="240"/>
      <c r="L60" s="76"/>
      <c r="M60" s="108"/>
    </row>
    <row r="61" spans="1:13" x14ac:dyDescent="0.25">
      <c r="A61" s="108"/>
      <c r="B61" s="74"/>
      <c r="C61" s="336" t="s">
        <v>69</v>
      </c>
      <c r="D61" s="337"/>
      <c r="E61" s="337"/>
      <c r="F61" s="337"/>
      <c r="G61" s="337"/>
      <c r="H61" s="337"/>
      <c r="I61" s="337"/>
      <c r="J61" s="337"/>
      <c r="K61" s="337"/>
      <c r="L61" s="76"/>
      <c r="M61" s="108"/>
    </row>
    <row r="62" spans="1:13" x14ac:dyDescent="0.25">
      <c r="A62" s="108"/>
      <c r="B62" s="74"/>
      <c r="C62" s="98" t="s">
        <v>41</v>
      </c>
      <c r="D62" s="57"/>
      <c r="E62" s="243"/>
      <c r="F62" s="243"/>
      <c r="G62" s="243"/>
      <c r="H62" s="57" t="s">
        <v>70</v>
      </c>
      <c r="I62" s="243"/>
      <c r="J62" s="243"/>
      <c r="K62" s="243"/>
      <c r="L62" s="76"/>
      <c r="M62" s="108"/>
    </row>
    <row r="63" spans="1:13" x14ac:dyDescent="0.25">
      <c r="A63" s="108"/>
      <c r="B63" s="74"/>
      <c r="C63" s="98" t="s">
        <v>43</v>
      </c>
      <c r="D63" s="57"/>
      <c r="E63" s="243"/>
      <c r="F63" s="243"/>
      <c r="G63" s="243"/>
      <c r="H63" s="64" t="s">
        <v>44</v>
      </c>
      <c r="I63" s="244"/>
      <c r="J63" s="244"/>
      <c r="K63" s="244"/>
      <c r="L63" s="76"/>
      <c r="M63" s="108"/>
    </row>
    <row r="64" spans="1:13" x14ac:dyDescent="0.25">
      <c r="A64" s="108"/>
      <c r="B64" s="74"/>
      <c r="C64" s="103" t="s">
        <v>71</v>
      </c>
      <c r="D64" s="65"/>
      <c r="E64" s="245"/>
      <c r="F64" s="246"/>
      <c r="G64" s="247"/>
      <c r="H64" s="63" t="s">
        <v>42</v>
      </c>
      <c r="I64" s="243"/>
      <c r="J64" s="243"/>
      <c r="K64" s="243"/>
      <c r="L64" s="76"/>
      <c r="M64" s="108"/>
    </row>
    <row r="65" spans="1:13" x14ac:dyDescent="0.25">
      <c r="A65" s="108"/>
      <c r="B65" s="74"/>
      <c r="C65" s="341" t="s">
        <v>72</v>
      </c>
      <c r="D65" s="341"/>
      <c r="E65" s="341"/>
      <c r="F65" s="341"/>
      <c r="G65" s="341"/>
      <c r="H65" s="341"/>
      <c r="I65" s="341"/>
      <c r="J65" s="341"/>
      <c r="K65" s="341"/>
      <c r="L65" s="76"/>
      <c r="M65" s="108"/>
    </row>
    <row r="66" spans="1:13" ht="72.75" customHeight="1" x14ac:dyDescent="0.25">
      <c r="A66" s="108"/>
      <c r="B66" s="74"/>
      <c r="C66" s="342" t="s">
        <v>73</v>
      </c>
      <c r="D66" s="342"/>
      <c r="E66" s="342"/>
      <c r="F66" s="342"/>
      <c r="G66" s="342"/>
      <c r="H66" s="342"/>
      <c r="I66" s="342"/>
      <c r="J66" s="342"/>
      <c r="K66" s="342"/>
      <c r="L66" s="76"/>
      <c r="M66" s="108"/>
    </row>
    <row r="67" spans="1:13" ht="118.5" customHeight="1" x14ac:dyDescent="0.25">
      <c r="A67" s="108"/>
      <c r="B67" s="74"/>
      <c r="C67" s="342" t="s">
        <v>74</v>
      </c>
      <c r="D67" s="342"/>
      <c r="E67" s="342"/>
      <c r="F67" s="342"/>
      <c r="G67" s="342"/>
      <c r="H67" s="342"/>
      <c r="I67" s="342"/>
      <c r="J67" s="342"/>
      <c r="K67" s="342"/>
      <c r="L67" s="76"/>
      <c r="M67" s="108"/>
    </row>
    <row r="68" spans="1:13" ht="165" customHeight="1" x14ac:dyDescent="0.25">
      <c r="A68" s="108"/>
      <c r="B68" s="74"/>
      <c r="C68" s="342" t="s">
        <v>75</v>
      </c>
      <c r="D68" s="342"/>
      <c r="E68" s="342"/>
      <c r="F68" s="342"/>
      <c r="G68" s="342"/>
      <c r="H68" s="342"/>
      <c r="I68" s="342"/>
      <c r="J68" s="342"/>
      <c r="K68" s="342"/>
      <c r="L68" s="76"/>
      <c r="M68" s="108"/>
    </row>
    <row r="69" spans="1:13" ht="192" customHeight="1" x14ac:dyDescent="0.25">
      <c r="A69" s="108"/>
      <c r="B69" s="74"/>
      <c r="C69" s="342" t="s">
        <v>276</v>
      </c>
      <c r="D69" s="342"/>
      <c r="E69" s="342"/>
      <c r="F69" s="342"/>
      <c r="G69" s="342"/>
      <c r="H69" s="342"/>
      <c r="I69" s="342"/>
      <c r="J69" s="342"/>
      <c r="K69" s="342"/>
      <c r="L69" s="76"/>
      <c r="M69" s="108"/>
    </row>
    <row r="70" spans="1:13" ht="336" customHeight="1" x14ac:dyDescent="0.25">
      <c r="A70" s="108"/>
      <c r="B70" s="74"/>
      <c r="C70" s="342" t="s">
        <v>301</v>
      </c>
      <c r="D70" s="342"/>
      <c r="E70" s="342"/>
      <c r="F70" s="342"/>
      <c r="G70" s="342"/>
      <c r="H70" s="342"/>
      <c r="I70" s="342"/>
      <c r="J70" s="342"/>
      <c r="K70" s="342"/>
      <c r="L70" s="76"/>
      <c r="M70" s="108"/>
    </row>
    <row r="71" spans="1:13" x14ac:dyDescent="0.25">
      <c r="A71" s="108"/>
      <c r="B71" s="74"/>
      <c r="C71" s="104" t="s">
        <v>77</v>
      </c>
      <c r="D71" s="104"/>
      <c r="E71" s="104"/>
      <c r="F71" s="104"/>
      <c r="G71" s="104"/>
      <c r="H71" s="104"/>
      <c r="I71" s="104"/>
      <c r="J71" s="104"/>
      <c r="K71" s="104"/>
      <c r="L71" s="76"/>
      <c r="M71" s="108"/>
    </row>
    <row r="72" spans="1:13" x14ac:dyDescent="0.25">
      <c r="A72" s="108"/>
      <c r="B72" s="74"/>
      <c r="C72" s="104"/>
      <c r="D72" s="104"/>
      <c r="E72" s="104"/>
      <c r="F72" s="104"/>
      <c r="G72" s="104"/>
      <c r="H72" s="104"/>
      <c r="I72" s="104"/>
      <c r="J72" s="104"/>
      <c r="K72" s="104"/>
      <c r="L72" s="76"/>
      <c r="M72" s="108"/>
    </row>
    <row r="73" spans="1:13" ht="36.75" customHeight="1" x14ac:dyDescent="0.25">
      <c r="A73" s="108"/>
      <c r="B73" s="74"/>
      <c r="C73" s="104"/>
      <c r="D73" s="104"/>
      <c r="E73" s="104"/>
      <c r="F73" s="104"/>
      <c r="G73" s="104"/>
      <c r="H73" s="104"/>
      <c r="I73" s="104"/>
      <c r="J73" s="104"/>
      <c r="K73" s="104"/>
      <c r="L73" s="76"/>
      <c r="M73" s="108"/>
    </row>
    <row r="74" spans="1:13" ht="36.75" customHeight="1" x14ac:dyDescent="0.25">
      <c r="A74" s="108"/>
      <c r="B74" s="74"/>
      <c r="C74" s="104"/>
      <c r="D74" s="104"/>
      <c r="E74" s="104"/>
      <c r="F74" s="334" t="s">
        <v>78</v>
      </c>
      <c r="G74" s="104"/>
      <c r="H74" s="104"/>
      <c r="I74" s="104"/>
      <c r="J74" s="104"/>
      <c r="K74" s="334" t="s">
        <v>78</v>
      </c>
      <c r="L74" s="76"/>
      <c r="M74" s="108"/>
    </row>
    <row r="75" spans="1:13" ht="36.75" customHeight="1" thickBot="1" x14ac:dyDescent="0.3">
      <c r="A75" s="108"/>
      <c r="B75" s="74"/>
      <c r="C75" s="425"/>
      <c r="D75" s="425"/>
      <c r="E75" s="104"/>
      <c r="F75" s="335"/>
      <c r="G75" s="104"/>
      <c r="H75" s="425"/>
      <c r="I75" s="425"/>
      <c r="J75" s="104"/>
      <c r="K75" s="335"/>
      <c r="L75" s="76"/>
      <c r="M75" s="108"/>
    </row>
    <row r="76" spans="1:13" ht="15.75" thickTop="1" x14ac:dyDescent="0.25">
      <c r="A76" s="108"/>
      <c r="B76" s="74"/>
      <c r="C76" s="104" t="s">
        <v>79</v>
      </c>
      <c r="D76" s="104"/>
      <c r="E76" s="104"/>
      <c r="F76" s="104"/>
      <c r="G76" s="104"/>
      <c r="H76" s="104" t="s">
        <v>80</v>
      </c>
      <c r="I76" s="104"/>
      <c r="J76" s="104"/>
      <c r="K76" s="104"/>
      <c r="L76" s="76"/>
      <c r="M76" s="108"/>
    </row>
    <row r="77" spans="1:13" x14ac:dyDescent="0.25">
      <c r="A77" s="108"/>
      <c r="B77" s="74"/>
      <c r="C77" s="104" t="s">
        <v>81</v>
      </c>
      <c r="D77" s="104"/>
      <c r="E77" s="104"/>
      <c r="F77" s="104"/>
      <c r="G77" s="104"/>
      <c r="H77" s="104" t="s">
        <v>81</v>
      </c>
      <c r="I77" s="104"/>
      <c r="J77" s="104"/>
      <c r="K77" s="104"/>
      <c r="L77" s="76"/>
      <c r="M77" s="108"/>
    </row>
    <row r="78" spans="1:13" x14ac:dyDescent="0.25">
      <c r="A78" s="108"/>
      <c r="B78" s="74"/>
      <c r="C78" s="104"/>
      <c r="D78" s="104"/>
      <c r="E78" s="104"/>
      <c r="F78" s="104"/>
      <c r="G78" s="104"/>
      <c r="H78" s="104"/>
      <c r="I78" s="104"/>
      <c r="J78" s="104"/>
      <c r="K78" s="104"/>
      <c r="L78" s="76"/>
      <c r="M78" s="108"/>
    </row>
    <row r="79" spans="1:13" x14ac:dyDescent="0.25">
      <c r="A79" s="108"/>
      <c r="B79" s="74"/>
      <c r="C79" s="336" t="s">
        <v>82</v>
      </c>
      <c r="D79" s="337"/>
      <c r="E79" s="337"/>
      <c r="F79" s="337"/>
      <c r="G79" s="337"/>
      <c r="H79" s="337"/>
      <c r="I79" s="337"/>
      <c r="J79" s="337"/>
      <c r="K79" s="337"/>
      <c r="L79" s="76"/>
      <c r="M79" s="108"/>
    </row>
    <row r="80" spans="1:13" x14ac:dyDescent="0.25">
      <c r="A80" s="108"/>
      <c r="B80" s="74"/>
      <c r="C80" s="102"/>
      <c r="D80" s="100"/>
      <c r="E80" s="100"/>
      <c r="F80" s="100"/>
      <c r="G80" s="100"/>
      <c r="H80" s="100"/>
      <c r="I80" s="100"/>
      <c r="J80" s="100"/>
      <c r="K80" s="101"/>
      <c r="L80" s="76"/>
      <c r="M80" s="108"/>
    </row>
    <row r="81" spans="1:13" x14ac:dyDescent="0.25">
      <c r="A81" s="108"/>
      <c r="B81" s="74"/>
      <c r="C81" s="338"/>
      <c r="D81" s="339"/>
      <c r="E81" s="339"/>
      <c r="F81" s="339"/>
      <c r="G81" s="339"/>
      <c r="H81" s="339"/>
      <c r="I81" s="339"/>
      <c r="J81" s="339"/>
      <c r="K81" s="340"/>
      <c r="L81" s="76"/>
      <c r="M81" s="108"/>
    </row>
    <row r="82" spans="1:13" x14ac:dyDescent="0.25">
      <c r="A82" s="108"/>
      <c r="B82" s="74"/>
      <c r="C82" s="309" t="s">
        <v>84</v>
      </c>
      <c r="D82" s="310"/>
      <c r="E82" s="310"/>
      <c r="F82" s="310"/>
      <c r="G82" s="310"/>
      <c r="H82" s="310"/>
      <c r="I82" s="310"/>
      <c r="J82" s="310"/>
      <c r="K82" s="310"/>
      <c r="L82" s="76"/>
      <c r="M82" s="108"/>
    </row>
    <row r="83" spans="1:13" ht="12.75" customHeight="1" x14ac:dyDescent="0.25">
      <c r="A83" s="108"/>
      <c r="B83" s="74"/>
      <c r="C83" s="404" t="s">
        <v>85</v>
      </c>
      <c r="D83" s="311"/>
      <c r="E83" s="311"/>
      <c r="F83" s="311"/>
      <c r="G83" s="311"/>
      <c r="H83" s="311"/>
      <c r="I83" s="311"/>
      <c r="J83" s="311"/>
      <c r="K83" s="405"/>
      <c r="L83" s="76"/>
      <c r="M83" s="108"/>
    </row>
    <row r="84" spans="1:13" ht="12.75" customHeight="1" x14ac:dyDescent="0.25">
      <c r="A84" s="108"/>
      <c r="B84" s="74"/>
      <c r="C84" s="406"/>
      <c r="D84" s="312"/>
      <c r="E84" s="312"/>
      <c r="F84" s="312"/>
      <c r="G84" s="312"/>
      <c r="H84" s="312"/>
      <c r="I84" s="312"/>
      <c r="J84" s="312"/>
      <c r="K84" s="407"/>
      <c r="L84" s="76"/>
      <c r="M84" s="108"/>
    </row>
    <row r="85" spans="1:13" ht="12.75" customHeight="1" x14ac:dyDescent="0.25">
      <c r="A85" s="108"/>
      <c r="B85" s="74"/>
      <c r="C85" s="406"/>
      <c r="D85" s="312"/>
      <c r="E85" s="312"/>
      <c r="F85" s="312"/>
      <c r="G85" s="312"/>
      <c r="H85" s="312"/>
      <c r="I85" s="312"/>
      <c r="J85" s="312"/>
      <c r="K85" s="407"/>
      <c r="L85" s="76"/>
      <c r="M85" s="108"/>
    </row>
    <row r="86" spans="1:13" ht="12.75" customHeight="1" x14ac:dyDescent="0.25">
      <c r="A86" s="108"/>
      <c r="B86" s="74"/>
      <c r="C86" s="406"/>
      <c r="D86" s="312"/>
      <c r="E86" s="312"/>
      <c r="F86" s="312"/>
      <c r="G86" s="312"/>
      <c r="H86" s="312"/>
      <c r="I86" s="312"/>
      <c r="J86" s="312"/>
      <c r="K86" s="407"/>
      <c r="L86" s="76"/>
      <c r="M86" s="108"/>
    </row>
    <row r="87" spans="1:13" ht="12.75" customHeight="1" x14ac:dyDescent="0.25">
      <c r="A87" s="108"/>
      <c r="B87" s="74"/>
      <c r="C87" s="408"/>
      <c r="D87" s="409"/>
      <c r="E87" s="409"/>
      <c r="F87" s="409"/>
      <c r="G87" s="409"/>
      <c r="H87" s="409"/>
      <c r="I87" s="409"/>
      <c r="J87" s="409"/>
      <c r="K87" s="410"/>
      <c r="L87" s="76"/>
      <c r="M87" s="108"/>
    </row>
    <row r="88" spans="1:13" x14ac:dyDescent="0.25">
      <c r="A88" s="108"/>
      <c r="B88" s="105"/>
      <c r="C88" s="106"/>
      <c r="D88" s="106"/>
      <c r="E88" s="106"/>
      <c r="F88" s="106"/>
      <c r="G88" s="106"/>
      <c r="H88" s="106"/>
      <c r="I88" s="106"/>
      <c r="J88" s="106"/>
      <c r="K88" s="106"/>
      <c r="L88" s="107"/>
      <c r="M88" s="108"/>
    </row>
    <row r="89" spans="1:13" x14ac:dyDescent="0.25">
      <c r="A89" s="108"/>
      <c r="B89" s="108"/>
      <c r="C89" s="108"/>
      <c r="D89" s="108"/>
      <c r="E89" s="108"/>
      <c r="F89" s="108"/>
      <c r="G89" s="108"/>
      <c r="H89" s="108"/>
      <c r="I89" s="108"/>
      <c r="J89" s="108"/>
      <c r="K89" s="108"/>
      <c r="L89" s="108"/>
      <c r="M89" s="108"/>
    </row>
    <row r="90" spans="1:13" x14ac:dyDescent="0.25">
      <c r="A90" s="108"/>
      <c r="B90" s="108"/>
      <c r="C90" s="108"/>
      <c r="D90" s="108"/>
      <c r="E90" s="108"/>
      <c r="F90" s="108"/>
      <c r="G90" s="108"/>
      <c r="H90" s="108"/>
      <c r="I90" s="108"/>
      <c r="J90" s="108"/>
      <c r="K90" s="108"/>
      <c r="L90" s="108"/>
      <c r="M90" s="108"/>
    </row>
    <row r="91" spans="1:13" x14ac:dyDescent="0.25">
      <c r="A91" s="108"/>
      <c r="B91" s="108"/>
      <c r="C91" s="108"/>
      <c r="D91" s="108"/>
      <c r="E91" s="108"/>
      <c r="F91" s="108"/>
      <c r="G91" s="108"/>
      <c r="H91" s="108"/>
      <c r="I91" s="108"/>
      <c r="J91" s="108"/>
      <c r="K91" s="108"/>
      <c r="L91" s="108"/>
      <c r="M91" s="108"/>
    </row>
    <row r="92" spans="1:13" ht="15" customHeight="1" x14ac:dyDescent="0.25"/>
    <row r="93" spans="1:13" ht="15" customHeight="1" x14ac:dyDescent="0.25"/>
    <row r="94" spans="1:13" ht="15" customHeight="1" x14ac:dyDescent="0.25"/>
    <row r="95" spans="1:13" ht="15" customHeight="1" x14ac:dyDescent="0.25"/>
    <row r="96" spans="1:13" ht="15" customHeight="1" x14ac:dyDescent="0.25"/>
    <row r="97" ht="15" customHeight="1" x14ac:dyDescent="0.25"/>
    <row r="98" ht="15" customHeight="1" x14ac:dyDescent="0.25"/>
    <row r="99" ht="15" customHeight="1" x14ac:dyDescent="0.25"/>
    <row r="100" ht="15" customHeight="1" x14ac:dyDescent="0.25"/>
  </sheetData>
  <sheetProtection algorithmName="SHA-512" hashValue="9vy+Pq7GYEX6JFePeM8T7G2eAjg/XrejjmOrLXkw654lGpCjW7lORHGdY5w/6dMnnwFdRtxq8g4EcONwxTbxWQ==" saltValue="jp7fhXIaDNcQtmkMGxbtCA==" spinCount="100000" sheet="1" objects="1" scenarios="1"/>
  <mergeCells count="92">
    <mergeCell ref="C4:L4"/>
    <mergeCell ref="C5:L5"/>
    <mergeCell ref="C8:F9"/>
    <mergeCell ref="G8:K9"/>
    <mergeCell ref="D10:F10"/>
    <mergeCell ref="I10:J10"/>
    <mergeCell ref="C38:K40"/>
    <mergeCell ref="D11:F11"/>
    <mergeCell ref="I11:J11"/>
    <mergeCell ref="D12:F12"/>
    <mergeCell ref="I12:K12"/>
    <mergeCell ref="C13:K13"/>
    <mergeCell ref="C14:F15"/>
    <mergeCell ref="I14:K28"/>
    <mergeCell ref="C17:F17"/>
    <mergeCell ref="C18:F18"/>
    <mergeCell ref="C19:F19"/>
    <mergeCell ref="D20:F20"/>
    <mergeCell ref="C21:H21"/>
    <mergeCell ref="C29:H29"/>
    <mergeCell ref="I29:K29"/>
    <mergeCell ref="C37:D37"/>
    <mergeCell ref="C41:K41"/>
    <mergeCell ref="E42:K42"/>
    <mergeCell ref="E43:G43"/>
    <mergeCell ref="I43:K43"/>
    <mergeCell ref="E44:G44"/>
    <mergeCell ref="I44:K44"/>
    <mergeCell ref="E45:G45"/>
    <mergeCell ref="I45:K45"/>
    <mergeCell ref="E46:G46"/>
    <mergeCell ref="I46:K46"/>
    <mergeCell ref="C48:E48"/>
    <mergeCell ref="F48:G48"/>
    <mergeCell ref="I48:K48"/>
    <mergeCell ref="C49:D49"/>
    <mergeCell ref="G49:H49"/>
    <mergeCell ref="J49:K49"/>
    <mergeCell ref="C50:K50"/>
    <mergeCell ref="C51:D51"/>
    <mergeCell ref="E51:H51"/>
    <mergeCell ref="I51:K51"/>
    <mergeCell ref="C52:D52"/>
    <mergeCell ref="E52:H52"/>
    <mergeCell ref="I52:K52"/>
    <mergeCell ref="C53:D53"/>
    <mergeCell ref="E53:H53"/>
    <mergeCell ref="I53:K53"/>
    <mergeCell ref="C54:G54"/>
    <mergeCell ref="H54:K54"/>
    <mergeCell ref="C55:D55"/>
    <mergeCell ref="E55:G55"/>
    <mergeCell ref="H55:I55"/>
    <mergeCell ref="J55:K55"/>
    <mergeCell ref="C56:D56"/>
    <mergeCell ref="E56:G56"/>
    <mergeCell ref="H56:I56"/>
    <mergeCell ref="J56:K56"/>
    <mergeCell ref="C57:D59"/>
    <mergeCell ref="E57:G59"/>
    <mergeCell ref="H57:I57"/>
    <mergeCell ref="J57:K57"/>
    <mergeCell ref="H58:I58"/>
    <mergeCell ref="J58:K58"/>
    <mergeCell ref="H59:I59"/>
    <mergeCell ref="J59:K59"/>
    <mergeCell ref="C60:D60"/>
    <mergeCell ref="E60:G60"/>
    <mergeCell ref="H60:I60"/>
    <mergeCell ref="J60:K60"/>
    <mergeCell ref="E62:G62"/>
    <mergeCell ref="I62:K62"/>
    <mergeCell ref="E63:G63"/>
    <mergeCell ref="I63:K63"/>
    <mergeCell ref="E64:G64"/>
    <mergeCell ref="I64:K64"/>
    <mergeCell ref="C82:K82"/>
    <mergeCell ref="C83:K87"/>
    <mergeCell ref="E6:J6"/>
    <mergeCell ref="F74:F75"/>
    <mergeCell ref="K74:K75"/>
    <mergeCell ref="C75:D75"/>
    <mergeCell ref="H75:I75"/>
    <mergeCell ref="C79:K79"/>
    <mergeCell ref="C81:K81"/>
    <mergeCell ref="C65:K65"/>
    <mergeCell ref="C66:K66"/>
    <mergeCell ref="C67:K67"/>
    <mergeCell ref="C68:K68"/>
    <mergeCell ref="C69:K69"/>
    <mergeCell ref="C70:K70"/>
    <mergeCell ref="C61:K61"/>
  </mergeCells>
  <dataValidations count="4">
    <dataValidation type="custom" allowBlank="1" showInputMessage="1" showErrorMessage="1" sqref="D11:F11" xr:uid="{9A8FC467-F257-468E-9305-473864BA5D05}">
      <formula1>ISTEXT(D11)</formula1>
    </dataValidation>
    <dataValidation type="whole" operator="lessThanOrEqual" allowBlank="1" showInputMessage="1" showErrorMessage="1" errorTitle="Error valor ingresado" error="Estimado (a) estudiante:_x000a__x000a_Recuerde que en esta linea de crédito solo se  financia hasta el 90% del valor de su matrícula." sqref="H11" xr:uid="{59EA4025-49DC-4692-9F8D-8C493C32F0A8}">
      <formula1>H10*90%</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A4C6ECD5-5942-47C8-BEFF-1AB1043C2C00}"/>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C17ECBBE-FD14-43B4-BE2A-22DDF0E2DCC6}">
      <formula1>H8</formula1>
    </dataValidation>
  </dataValidations>
  <pageMargins left="0.7" right="0.7" top="0.75" bottom="0.75" header="0.3" footer="0.3"/>
  <pageSetup paperSize="9" scale="44" orientation="portrait" r:id="rId1"/>
  <colBreaks count="1" manualBreakCount="1">
    <brk id="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8EDA7DD-15F2-48EA-9122-589A7B342293}">
          <x14:formula1>
            <xm:f>'listas desplegables'!$C$3:$C$4</xm:f>
          </x14:formula1>
          <xm:sqref>H12</xm:sqref>
        </x14:dataValidation>
        <x14:dataValidation type="list" allowBlank="1" showInputMessage="1" showErrorMessage="1" xr:uid="{D0BAA5EE-83E0-410C-9BD8-287698FEFE68}">
          <x14:formula1>
            <xm:f>'listas desplegables'!$D$3:$D$15</xm:f>
          </x14:formula1>
          <xm:sqref>C19:F19</xm:sqref>
        </x14:dataValidation>
        <x14:dataValidation type="list" allowBlank="1" showInputMessage="1" showErrorMessage="1" xr:uid="{2BB173DD-E6DC-473F-96C0-96109D40F82F}">
          <x14:formula1>
            <xm:f>'listas desplegables'!$F$3:$F$6</xm:f>
          </x14:formula1>
          <xm:sqref>K11</xm:sqref>
        </x14:dataValidation>
        <x14:dataValidation type="list" allowBlank="1" showInputMessage="1" showErrorMessage="1" xr:uid="{B39C7A42-4C38-49C4-9F78-029032BA9933}">
          <x14:formula1>
            <xm:f>'listas desplegables'!$E$3:$E$3</xm:f>
          </x14:formula1>
          <xm:sqref>E30:E37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B1DF-B0AB-4DAC-9302-B1ED95B59380}">
  <sheetPr codeName="Hoja2"/>
  <dimension ref="B1:J181"/>
  <sheetViews>
    <sheetView workbookViewId="0">
      <selection activeCell="F7" sqref="F7"/>
    </sheetView>
  </sheetViews>
  <sheetFormatPr baseColWidth="10" defaultRowHeight="15" x14ac:dyDescent="0.25"/>
  <cols>
    <col min="2" max="2" width="14.85546875" customWidth="1"/>
    <col min="4" max="4" width="53.5703125" customWidth="1"/>
    <col min="5" max="5" width="15.42578125" customWidth="1"/>
  </cols>
  <sheetData>
    <row r="1" spans="2:10" x14ac:dyDescent="0.25">
      <c r="B1" s="441" t="s">
        <v>13</v>
      </c>
      <c r="C1" s="441"/>
    </row>
    <row r="2" spans="2:10" x14ac:dyDescent="0.25">
      <c r="B2" s="2" t="s">
        <v>15</v>
      </c>
      <c r="C2" s="2" t="s">
        <v>14</v>
      </c>
      <c r="D2" t="s">
        <v>16</v>
      </c>
      <c r="E2" t="s">
        <v>34</v>
      </c>
      <c r="F2" s="2" t="s">
        <v>88</v>
      </c>
      <c r="H2" s="2" t="s">
        <v>89</v>
      </c>
      <c r="J2" s="2" t="s">
        <v>93</v>
      </c>
    </row>
    <row r="3" spans="2:10" x14ac:dyDescent="0.25">
      <c r="B3">
        <v>3</v>
      </c>
      <c r="C3">
        <v>15</v>
      </c>
      <c r="D3" s="44" t="s">
        <v>143</v>
      </c>
      <c r="E3" t="s">
        <v>35</v>
      </c>
      <c r="H3">
        <v>3</v>
      </c>
      <c r="J3">
        <v>1</v>
      </c>
    </row>
    <row r="4" spans="2:10" x14ac:dyDescent="0.25">
      <c r="B4">
        <v>4</v>
      </c>
      <c r="C4">
        <v>25</v>
      </c>
      <c r="D4" t="s">
        <v>108</v>
      </c>
      <c r="E4" t="s">
        <v>36</v>
      </c>
      <c r="F4">
        <v>3</v>
      </c>
      <c r="H4">
        <v>4</v>
      </c>
      <c r="J4">
        <v>2</v>
      </c>
    </row>
    <row r="5" spans="2:10" x14ac:dyDescent="0.25">
      <c r="B5">
        <v>5</v>
      </c>
      <c r="D5" t="s">
        <v>109</v>
      </c>
      <c r="F5">
        <v>4</v>
      </c>
      <c r="H5">
        <v>5</v>
      </c>
      <c r="J5">
        <v>3</v>
      </c>
    </row>
    <row r="6" spans="2:10" x14ac:dyDescent="0.25">
      <c r="B6">
        <v>6</v>
      </c>
      <c r="D6" t="s">
        <v>110</v>
      </c>
      <c r="F6">
        <v>5</v>
      </c>
      <c r="J6">
        <v>4</v>
      </c>
    </row>
    <row r="7" spans="2:10" x14ac:dyDescent="0.25">
      <c r="D7" t="s">
        <v>287</v>
      </c>
      <c r="F7">
        <v>5</v>
      </c>
    </row>
    <row r="8" spans="2:10" x14ac:dyDescent="0.25">
      <c r="D8" t="s">
        <v>111</v>
      </c>
    </row>
    <row r="9" spans="2:10" x14ac:dyDescent="0.25">
      <c r="D9" t="s">
        <v>112</v>
      </c>
    </row>
    <row r="10" spans="2:10" x14ac:dyDescent="0.25">
      <c r="D10" t="s">
        <v>113</v>
      </c>
    </row>
    <row r="11" spans="2:10" x14ac:dyDescent="0.25">
      <c r="D11" t="s">
        <v>114</v>
      </c>
    </row>
    <row r="12" spans="2:10" x14ac:dyDescent="0.25">
      <c r="D12" t="s">
        <v>144</v>
      </c>
    </row>
    <row r="13" spans="2:10" x14ac:dyDescent="0.25">
      <c r="D13" t="s">
        <v>115</v>
      </c>
    </row>
    <row r="14" spans="2:10" x14ac:dyDescent="0.25">
      <c r="D14" t="s">
        <v>278</v>
      </c>
    </row>
    <row r="15" spans="2:10" x14ac:dyDescent="0.25">
      <c r="D15" t="s">
        <v>116</v>
      </c>
    </row>
    <row r="16" spans="2:10" x14ac:dyDescent="0.25">
      <c r="D16" t="s">
        <v>117</v>
      </c>
    </row>
    <row r="17" spans="4:4" x14ac:dyDescent="0.25">
      <c r="D17" t="s">
        <v>145</v>
      </c>
    </row>
    <row r="18" spans="4:4" x14ac:dyDescent="0.25">
      <c r="D18" t="s">
        <v>146</v>
      </c>
    </row>
    <row r="19" spans="4:4" x14ac:dyDescent="0.25">
      <c r="D19" t="s">
        <v>147</v>
      </c>
    </row>
    <row r="20" spans="4:4" x14ac:dyDescent="0.25">
      <c r="D20" s="44" t="s">
        <v>148</v>
      </c>
    </row>
    <row r="21" spans="4:4" x14ac:dyDescent="0.25">
      <c r="D21" s="44" t="s">
        <v>149</v>
      </c>
    </row>
    <row r="22" spans="4:4" x14ac:dyDescent="0.25">
      <c r="D22" t="s">
        <v>118</v>
      </c>
    </row>
    <row r="23" spans="4:4" x14ac:dyDescent="0.25">
      <c r="D23" t="s">
        <v>279</v>
      </c>
    </row>
    <row r="24" spans="4:4" x14ac:dyDescent="0.25">
      <c r="D24" s="44" t="s">
        <v>150</v>
      </c>
    </row>
    <row r="25" spans="4:4" x14ac:dyDescent="0.25">
      <c r="D25" s="44" t="s">
        <v>151</v>
      </c>
    </row>
    <row r="26" spans="4:4" x14ac:dyDescent="0.25">
      <c r="D26" s="44" t="s">
        <v>152</v>
      </c>
    </row>
    <row r="27" spans="4:4" x14ac:dyDescent="0.25">
      <c r="D27" s="44" t="s">
        <v>153</v>
      </c>
    </row>
    <row r="28" spans="4:4" x14ac:dyDescent="0.25">
      <c r="D28" s="44" t="s">
        <v>154</v>
      </c>
    </row>
    <row r="29" spans="4:4" x14ac:dyDescent="0.25">
      <c r="D29" s="44" t="s">
        <v>155</v>
      </c>
    </row>
    <row r="30" spans="4:4" x14ac:dyDescent="0.25">
      <c r="D30" s="44" t="s">
        <v>156</v>
      </c>
    </row>
    <row r="31" spans="4:4" x14ac:dyDescent="0.25">
      <c r="D31" s="44" t="s">
        <v>157</v>
      </c>
    </row>
    <row r="32" spans="4:4" x14ac:dyDescent="0.25">
      <c r="D32" s="44" t="s">
        <v>158</v>
      </c>
    </row>
    <row r="33" spans="4:4" x14ac:dyDescent="0.25">
      <c r="D33" s="44" t="s">
        <v>159</v>
      </c>
    </row>
    <row r="34" spans="4:4" x14ac:dyDescent="0.25">
      <c r="D34" s="44" t="s">
        <v>160</v>
      </c>
    </row>
    <row r="35" spans="4:4" x14ac:dyDescent="0.25">
      <c r="D35" s="44" t="s">
        <v>161</v>
      </c>
    </row>
    <row r="36" spans="4:4" x14ac:dyDescent="0.25">
      <c r="D36" s="44" t="s">
        <v>162</v>
      </c>
    </row>
    <row r="37" spans="4:4" x14ac:dyDescent="0.25">
      <c r="D37" s="44" t="s">
        <v>163</v>
      </c>
    </row>
    <row r="38" spans="4:4" x14ac:dyDescent="0.25">
      <c r="D38" s="44" t="s">
        <v>164</v>
      </c>
    </row>
    <row r="39" spans="4:4" x14ac:dyDescent="0.25">
      <c r="D39" s="44" t="s">
        <v>165</v>
      </c>
    </row>
    <row r="40" spans="4:4" x14ac:dyDescent="0.25">
      <c r="D40" s="44" t="s">
        <v>166</v>
      </c>
    </row>
    <row r="41" spans="4:4" x14ac:dyDescent="0.25">
      <c r="D41" s="44" t="s">
        <v>167</v>
      </c>
    </row>
    <row r="42" spans="4:4" x14ac:dyDescent="0.25">
      <c r="D42" s="44" t="s">
        <v>168</v>
      </c>
    </row>
    <row r="43" spans="4:4" x14ac:dyDescent="0.25">
      <c r="D43" s="44" t="s">
        <v>169</v>
      </c>
    </row>
    <row r="44" spans="4:4" x14ac:dyDescent="0.25">
      <c r="D44" s="44" t="s">
        <v>170</v>
      </c>
    </row>
    <row r="45" spans="4:4" x14ac:dyDescent="0.25">
      <c r="D45" s="44" t="s">
        <v>171</v>
      </c>
    </row>
    <row r="46" spans="4:4" x14ac:dyDescent="0.25">
      <c r="D46" s="44" t="s">
        <v>172</v>
      </c>
    </row>
    <row r="47" spans="4:4" x14ac:dyDescent="0.25">
      <c r="D47" t="s">
        <v>119</v>
      </c>
    </row>
    <row r="48" spans="4:4" x14ac:dyDescent="0.25">
      <c r="D48" s="44" t="s">
        <v>173</v>
      </c>
    </row>
    <row r="49" spans="4:4" x14ac:dyDescent="0.25">
      <c r="D49" s="44" t="s">
        <v>174</v>
      </c>
    </row>
    <row r="50" spans="4:4" x14ac:dyDescent="0.25">
      <c r="D50" s="44" t="s">
        <v>175</v>
      </c>
    </row>
    <row r="51" spans="4:4" x14ac:dyDescent="0.25">
      <c r="D51" s="44" t="s">
        <v>176</v>
      </c>
    </row>
    <row r="52" spans="4:4" x14ac:dyDescent="0.25">
      <c r="D52" s="44" t="s">
        <v>177</v>
      </c>
    </row>
    <row r="53" spans="4:4" x14ac:dyDescent="0.25">
      <c r="D53" s="44" t="s">
        <v>178</v>
      </c>
    </row>
    <row r="54" spans="4:4" x14ac:dyDescent="0.25">
      <c r="D54" t="s">
        <v>120</v>
      </c>
    </row>
    <row r="55" spans="4:4" x14ac:dyDescent="0.25">
      <c r="D55" s="44" t="s">
        <v>179</v>
      </c>
    </row>
    <row r="56" spans="4:4" x14ac:dyDescent="0.25">
      <c r="D56" s="44" t="s">
        <v>180</v>
      </c>
    </row>
    <row r="57" spans="4:4" x14ac:dyDescent="0.25">
      <c r="D57" s="44" t="s">
        <v>181</v>
      </c>
    </row>
    <row r="58" spans="4:4" x14ac:dyDescent="0.25">
      <c r="D58" t="s">
        <v>121</v>
      </c>
    </row>
    <row r="59" spans="4:4" x14ac:dyDescent="0.25">
      <c r="D59" s="70" t="s">
        <v>285</v>
      </c>
    </row>
    <row r="60" spans="4:4" x14ac:dyDescent="0.25">
      <c r="D60" s="44" t="s">
        <v>182</v>
      </c>
    </row>
    <row r="61" spans="4:4" x14ac:dyDescent="0.25">
      <c r="D61" s="44" t="s">
        <v>183</v>
      </c>
    </row>
    <row r="62" spans="4:4" x14ac:dyDescent="0.25">
      <c r="D62" t="s">
        <v>184</v>
      </c>
    </row>
    <row r="63" spans="4:4" x14ac:dyDescent="0.25">
      <c r="D63" t="s">
        <v>185</v>
      </c>
    </row>
    <row r="64" spans="4:4" x14ac:dyDescent="0.25">
      <c r="D64" t="s">
        <v>186</v>
      </c>
    </row>
    <row r="65" spans="4:4" x14ac:dyDescent="0.25">
      <c r="D65" t="s">
        <v>187</v>
      </c>
    </row>
    <row r="66" spans="4:4" x14ac:dyDescent="0.25">
      <c r="D66" t="s">
        <v>188</v>
      </c>
    </row>
    <row r="67" spans="4:4" x14ac:dyDescent="0.25">
      <c r="D67" t="s">
        <v>189</v>
      </c>
    </row>
    <row r="68" spans="4:4" x14ac:dyDescent="0.25">
      <c r="D68" t="s">
        <v>190</v>
      </c>
    </row>
    <row r="69" spans="4:4" x14ac:dyDescent="0.25">
      <c r="D69" t="s">
        <v>277</v>
      </c>
    </row>
    <row r="70" spans="4:4" x14ac:dyDescent="0.25">
      <c r="D70" s="44" t="s">
        <v>191</v>
      </c>
    </row>
    <row r="71" spans="4:4" x14ac:dyDescent="0.25">
      <c r="D71" t="s">
        <v>122</v>
      </c>
    </row>
    <row r="72" spans="4:4" x14ac:dyDescent="0.25">
      <c r="D72" s="44" t="s">
        <v>192</v>
      </c>
    </row>
    <row r="73" spans="4:4" x14ac:dyDescent="0.25">
      <c r="D73" t="s">
        <v>123</v>
      </c>
    </row>
    <row r="74" spans="4:4" x14ac:dyDescent="0.25">
      <c r="D74" t="s">
        <v>124</v>
      </c>
    </row>
    <row r="75" spans="4:4" x14ac:dyDescent="0.25">
      <c r="D75" s="44" t="s">
        <v>193</v>
      </c>
    </row>
    <row r="76" spans="4:4" x14ac:dyDescent="0.25">
      <c r="D76" t="s">
        <v>125</v>
      </c>
    </row>
    <row r="77" spans="4:4" x14ac:dyDescent="0.25">
      <c r="D77" s="44" t="s">
        <v>286</v>
      </c>
    </row>
    <row r="78" spans="4:4" x14ac:dyDescent="0.25">
      <c r="D78" s="44" t="s">
        <v>194</v>
      </c>
    </row>
    <row r="79" spans="4:4" x14ac:dyDescent="0.25">
      <c r="D79" s="44" t="s">
        <v>195</v>
      </c>
    </row>
    <row r="80" spans="4:4" x14ac:dyDescent="0.25">
      <c r="D80" s="44" t="s">
        <v>196</v>
      </c>
    </row>
    <row r="81" spans="4:4" x14ac:dyDescent="0.25">
      <c r="D81" s="44" t="s">
        <v>197</v>
      </c>
    </row>
    <row r="82" spans="4:4" x14ac:dyDescent="0.25">
      <c r="D82" t="s">
        <v>198</v>
      </c>
    </row>
    <row r="83" spans="4:4" x14ac:dyDescent="0.25">
      <c r="D83" s="44" t="s">
        <v>199</v>
      </c>
    </row>
    <row r="84" spans="4:4" x14ac:dyDescent="0.25">
      <c r="D84" s="44" t="s">
        <v>200</v>
      </c>
    </row>
    <row r="85" spans="4:4" x14ac:dyDescent="0.25">
      <c r="D85" s="44" t="s">
        <v>201</v>
      </c>
    </row>
    <row r="86" spans="4:4" x14ac:dyDescent="0.25">
      <c r="D86" s="44" t="s">
        <v>202</v>
      </c>
    </row>
    <row r="87" spans="4:4" x14ac:dyDescent="0.25">
      <c r="D87" s="44" t="s">
        <v>203</v>
      </c>
    </row>
    <row r="88" spans="4:4" x14ac:dyDescent="0.25">
      <c r="D88" s="44" t="s">
        <v>204</v>
      </c>
    </row>
    <row r="89" spans="4:4" x14ac:dyDescent="0.25">
      <c r="D89" s="44" t="s">
        <v>205</v>
      </c>
    </row>
    <row r="90" spans="4:4" x14ac:dyDescent="0.25">
      <c r="D90" s="44" t="s">
        <v>206</v>
      </c>
    </row>
    <row r="91" spans="4:4" x14ac:dyDescent="0.25">
      <c r="D91" s="44" t="s">
        <v>207</v>
      </c>
    </row>
    <row r="92" spans="4:4" x14ac:dyDescent="0.25">
      <c r="D92" t="s">
        <v>126</v>
      </c>
    </row>
    <row r="93" spans="4:4" x14ac:dyDescent="0.25">
      <c r="D93" s="44" t="s">
        <v>208</v>
      </c>
    </row>
    <row r="94" spans="4:4" x14ac:dyDescent="0.25">
      <c r="D94" t="s">
        <v>127</v>
      </c>
    </row>
    <row r="95" spans="4:4" x14ac:dyDescent="0.25">
      <c r="D95" s="44" t="s">
        <v>209</v>
      </c>
    </row>
    <row r="96" spans="4:4" x14ac:dyDescent="0.25">
      <c r="D96" t="s">
        <v>128</v>
      </c>
    </row>
    <row r="97" spans="4:4" x14ac:dyDescent="0.25">
      <c r="D97" t="s">
        <v>129</v>
      </c>
    </row>
    <row r="98" spans="4:4" x14ac:dyDescent="0.25">
      <c r="D98" t="s">
        <v>130</v>
      </c>
    </row>
    <row r="99" spans="4:4" x14ac:dyDescent="0.25">
      <c r="D99" s="44" t="s">
        <v>210</v>
      </c>
    </row>
    <row r="100" spans="4:4" x14ac:dyDescent="0.25">
      <c r="D100" t="s">
        <v>131</v>
      </c>
    </row>
    <row r="101" spans="4:4" x14ac:dyDescent="0.25">
      <c r="D101" t="s">
        <v>132</v>
      </c>
    </row>
    <row r="102" spans="4:4" x14ac:dyDescent="0.25">
      <c r="D102" t="s">
        <v>133</v>
      </c>
    </row>
    <row r="103" spans="4:4" x14ac:dyDescent="0.25">
      <c r="D103" s="44" t="s">
        <v>211</v>
      </c>
    </row>
    <row r="104" spans="4:4" x14ac:dyDescent="0.25">
      <c r="D104" s="44" t="s">
        <v>212</v>
      </c>
    </row>
    <row r="105" spans="4:4" x14ac:dyDescent="0.25">
      <c r="D105" s="44" t="s">
        <v>213</v>
      </c>
    </row>
    <row r="106" spans="4:4" x14ac:dyDescent="0.25">
      <c r="D106" s="44" t="s">
        <v>214</v>
      </c>
    </row>
    <row r="107" spans="4:4" x14ac:dyDescent="0.25">
      <c r="D107" s="44" t="s">
        <v>215</v>
      </c>
    </row>
    <row r="108" spans="4:4" x14ac:dyDescent="0.25">
      <c r="D108" t="s">
        <v>216</v>
      </c>
    </row>
    <row r="109" spans="4:4" x14ac:dyDescent="0.25">
      <c r="D109" t="s">
        <v>280</v>
      </c>
    </row>
    <row r="110" spans="4:4" x14ac:dyDescent="0.25">
      <c r="D110" t="s">
        <v>217</v>
      </c>
    </row>
    <row r="111" spans="4:4" x14ac:dyDescent="0.25">
      <c r="D111" t="s">
        <v>282</v>
      </c>
    </row>
    <row r="112" spans="4:4" x14ac:dyDescent="0.25">
      <c r="D112" t="s">
        <v>218</v>
      </c>
    </row>
    <row r="113" spans="4:4" x14ac:dyDescent="0.25">
      <c r="D113" t="s">
        <v>219</v>
      </c>
    </row>
    <row r="114" spans="4:4" x14ac:dyDescent="0.25">
      <c r="D114" t="s">
        <v>220</v>
      </c>
    </row>
    <row r="115" spans="4:4" x14ac:dyDescent="0.25">
      <c r="D115" t="s">
        <v>221</v>
      </c>
    </row>
    <row r="116" spans="4:4" x14ac:dyDescent="0.25">
      <c r="D116" t="s">
        <v>222</v>
      </c>
    </row>
    <row r="117" spans="4:4" x14ac:dyDescent="0.25">
      <c r="D117" t="s">
        <v>223</v>
      </c>
    </row>
    <row r="118" spans="4:4" x14ac:dyDescent="0.25">
      <c r="D118" t="s">
        <v>224</v>
      </c>
    </row>
    <row r="119" spans="4:4" x14ac:dyDescent="0.25">
      <c r="D119" t="s">
        <v>225</v>
      </c>
    </row>
    <row r="120" spans="4:4" x14ac:dyDescent="0.25">
      <c r="D120" t="s">
        <v>226</v>
      </c>
    </row>
    <row r="121" spans="4:4" x14ac:dyDescent="0.25">
      <c r="D121" t="s">
        <v>227</v>
      </c>
    </row>
    <row r="122" spans="4:4" x14ac:dyDescent="0.25">
      <c r="D122" t="s">
        <v>228</v>
      </c>
    </row>
    <row r="123" spans="4:4" x14ac:dyDescent="0.25">
      <c r="D123" t="s">
        <v>229</v>
      </c>
    </row>
    <row r="124" spans="4:4" x14ac:dyDescent="0.25">
      <c r="D124" t="s">
        <v>230</v>
      </c>
    </row>
    <row r="125" spans="4:4" x14ac:dyDescent="0.25">
      <c r="D125" t="s">
        <v>231</v>
      </c>
    </row>
    <row r="126" spans="4:4" x14ac:dyDescent="0.25">
      <c r="D126" t="s">
        <v>281</v>
      </c>
    </row>
    <row r="127" spans="4:4" x14ac:dyDescent="0.25">
      <c r="D127" s="45" t="s">
        <v>232</v>
      </c>
    </row>
    <row r="128" spans="4:4" x14ac:dyDescent="0.25">
      <c r="D128" t="s">
        <v>284</v>
      </c>
    </row>
    <row r="129" spans="4:4" x14ac:dyDescent="0.25">
      <c r="D129" t="s">
        <v>233</v>
      </c>
    </row>
    <row r="130" spans="4:4" x14ac:dyDescent="0.25">
      <c r="D130" t="s">
        <v>234</v>
      </c>
    </row>
    <row r="131" spans="4:4" x14ac:dyDescent="0.25">
      <c r="D131" t="s">
        <v>235</v>
      </c>
    </row>
    <row r="132" spans="4:4" x14ac:dyDescent="0.25">
      <c r="D132" t="s">
        <v>236</v>
      </c>
    </row>
    <row r="133" spans="4:4" x14ac:dyDescent="0.25">
      <c r="D133" t="s">
        <v>237</v>
      </c>
    </row>
    <row r="134" spans="4:4" x14ac:dyDescent="0.25">
      <c r="D134" t="s">
        <v>238</v>
      </c>
    </row>
    <row r="135" spans="4:4" x14ac:dyDescent="0.25">
      <c r="D135" t="s">
        <v>239</v>
      </c>
    </row>
    <row r="136" spans="4:4" x14ac:dyDescent="0.25">
      <c r="D136" t="s">
        <v>240</v>
      </c>
    </row>
    <row r="137" spans="4:4" x14ac:dyDescent="0.25">
      <c r="D137" t="s">
        <v>241</v>
      </c>
    </row>
    <row r="138" spans="4:4" x14ac:dyDescent="0.25">
      <c r="D138" t="s">
        <v>242</v>
      </c>
    </row>
    <row r="139" spans="4:4" x14ac:dyDescent="0.25">
      <c r="D139" t="s">
        <v>243</v>
      </c>
    </row>
    <row r="140" spans="4:4" x14ac:dyDescent="0.25">
      <c r="D140" t="s">
        <v>244</v>
      </c>
    </row>
    <row r="141" spans="4:4" x14ac:dyDescent="0.25">
      <c r="D141" t="s">
        <v>245</v>
      </c>
    </row>
    <row r="142" spans="4:4" x14ac:dyDescent="0.25">
      <c r="D142" t="s">
        <v>246</v>
      </c>
    </row>
    <row r="143" spans="4:4" x14ac:dyDescent="0.25">
      <c r="D143" t="s">
        <v>247</v>
      </c>
    </row>
    <row r="144" spans="4:4" x14ac:dyDescent="0.25">
      <c r="D144" t="s">
        <v>248</v>
      </c>
    </row>
    <row r="145" spans="4:4" x14ac:dyDescent="0.25">
      <c r="D145" t="s">
        <v>249</v>
      </c>
    </row>
    <row r="146" spans="4:4" x14ac:dyDescent="0.25">
      <c r="D146" t="s">
        <v>250</v>
      </c>
    </row>
    <row r="147" spans="4:4" x14ac:dyDescent="0.25">
      <c r="D147" t="s">
        <v>251</v>
      </c>
    </row>
    <row r="148" spans="4:4" x14ac:dyDescent="0.25">
      <c r="D148" t="s">
        <v>252</v>
      </c>
    </row>
    <row r="149" spans="4:4" x14ac:dyDescent="0.25">
      <c r="D149" t="s">
        <v>253</v>
      </c>
    </row>
    <row r="150" spans="4:4" x14ac:dyDescent="0.25">
      <c r="D150" t="s">
        <v>283</v>
      </c>
    </row>
    <row r="151" spans="4:4" x14ac:dyDescent="0.25">
      <c r="D151" t="s">
        <v>254</v>
      </c>
    </row>
    <row r="152" spans="4:4" x14ac:dyDescent="0.25">
      <c r="D152" t="s">
        <v>255</v>
      </c>
    </row>
    <row r="153" spans="4:4" x14ac:dyDescent="0.25">
      <c r="D153" t="s">
        <v>256</v>
      </c>
    </row>
    <row r="154" spans="4:4" x14ac:dyDescent="0.25">
      <c r="D154" t="s">
        <v>134</v>
      </c>
    </row>
    <row r="155" spans="4:4" x14ac:dyDescent="0.25">
      <c r="D155" s="44" t="s">
        <v>135</v>
      </c>
    </row>
    <row r="156" spans="4:4" x14ac:dyDescent="0.25">
      <c r="D156" t="s">
        <v>257</v>
      </c>
    </row>
    <row r="157" spans="4:4" x14ac:dyDescent="0.25">
      <c r="D157" t="s">
        <v>258</v>
      </c>
    </row>
    <row r="158" spans="4:4" x14ac:dyDescent="0.25">
      <c r="D158" s="44" t="s">
        <v>136</v>
      </c>
    </row>
    <row r="159" spans="4:4" x14ac:dyDescent="0.25">
      <c r="D159" t="s">
        <v>259</v>
      </c>
    </row>
    <row r="160" spans="4:4" x14ac:dyDescent="0.25">
      <c r="D160" t="s">
        <v>260</v>
      </c>
    </row>
    <row r="161" spans="4:4" x14ac:dyDescent="0.25">
      <c r="D161" t="s">
        <v>261</v>
      </c>
    </row>
    <row r="162" spans="4:4" x14ac:dyDescent="0.25">
      <c r="D162" t="s">
        <v>262</v>
      </c>
    </row>
    <row r="163" spans="4:4" x14ac:dyDescent="0.25">
      <c r="D163" t="s">
        <v>263</v>
      </c>
    </row>
    <row r="164" spans="4:4" x14ac:dyDescent="0.25">
      <c r="D164" t="s">
        <v>264</v>
      </c>
    </row>
    <row r="165" spans="4:4" x14ac:dyDescent="0.25">
      <c r="D165" t="s">
        <v>265</v>
      </c>
    </row>
    <row r="166" spans="4:4" x14ac:dyDescent="0.25">
      <c r="D166" t="s">
        <v>266</v>
      </c>
    </row>
    <row r="167" spans="4:4" x14ac:dyDescent="0.25">
      <c r="D167" s="44" t="s">
        <v>137</v>
      </c>
    </row>
    <row r="168" spans="4:4" x14ac:dyDescent="0.25">
      <c r="D168" s="44" t="s">
        <v>138</v>
      </c>
    </row>
    <row r="169" spans="4:4" x14ac:dyDescent="0.25">
      <c r="D169" t="s">
        <v>267</v>
      </c>
    </row>
    <row r="170" spans="4:4" x14ac:dyDescent="0.25">
      <c r="D170" t="s">
        <v>268</v>
      </c>
    </row>
    <row r="171" spans="4:4" x14ac:dyDescent="0.25">
      <c r="D171" t="s">
        <v>269</v>
      </c>
    </row>
    <row r="172" spans="4:4" x14ac:dyDescent="0.25">
      <c r="D172" t="s">
        <v>270</v>
      </c>
    </row>
    <row r="173" spans="4:4" x14ac:dyDescent="0.25">
      <c r="D173" s="44" t="s">
        <v>139</v>
      </c>
    </row>
    <row r="174" spans="4:4" x14ac:dyDescent="0.25">
      <c r="D174" t="s">
        <v>271</v>
      </c>
    </row>
    <row r="175" spans="4:4" x14ac:dyDescent="0.25">
      <c r="D175" t="s">
        <v>272</v>
      </c>
    </row>
    <row r="176" spans="4:4" x14ac:dyDescent="0.25">
      <c r="D176" s="44" t="s">
        <v>140</v>
      </c>
    </row>
    <row r="177" spans="4:4" x14ac:dyDescent="0.25">
      <c r="D177" s="44" t="s">
        <v>141</v>
      </c>
    </row>
    <row r="178" spans="4:4" x14ac:dyDescent="0.25">
      <c r="D178" s="44" t="s">
        <v>142</v>
      </c>
    </row>
    <row r="179" spans="4:4" x14ac:dyDescent="0.25">
      <c r="D179" t="s">
        <v>273</v>
      </c>
    </row>
    <row r="180" spans="4:4" x14ac:dyDescent="0.25">
      <c r="D180" t="s">
        <v>274</v>
      </c>
    </row>
    <row r="181" spans="4:4" x14ac:dyDescent="0.25">
      <c r="D181" t="s">
        <v>275</v>
      </c>
    </row>
  </sheetData>
  <mergeCells count="1">
    <mergeCell ref="B1:C1"/>
  </mergeCells>
  <phoneticPr fontId="7" type="noConversion"/>
  <conditionalFormatting sqref="D127:D133 D3:D6 D8:D15 D17:D58 D60:D125">
    <cfRule type="duplicateValues" dxfId="3" priority="4"/>
  </conditionalFormatting>
  <conditionalFormatting sqref="D16">
    <cfRule type="duplicateValues" dxfId="2" priority="3"/>
  </conditionalFormatting>
  <conditionalFormatting sqref="D126">
    <cfRule type="duplicateValues" dxfId="1" priority="2"/>
  </conditionalFormatting>
  <conditionalFormatting sqref="D7">
    <cfRule type="duplicateValues" dxfId="0" priority="1"/>
  </conditionalFormatting>
  <hyperlinks>
    <hyperlink ref="D94" r:id="rId1" display="http://www.urosario.edu.co/Facultad-Jurisprudencia/Programa-de-Pregrado/Presentacion/" xr:uid="{4F255035-5D15-400A-8690-58E21565DCB4}"/>
    <hyperlink ref="D98" r:id="rId2" display="http://www.urosario.edu.co/Escuela-de-Administracion/Inicio/" xr:uid="{D636543C-05DD-48D4-864C-BCF7FF22C6BF}"/>
    <hyperlink ref="D100" r:id="rId3" display="http://www.urosario.edu.co/Escuela-de-Administracion/Inicio/" xr:uid="{983C117E-DB92-463B-A3E3-2CE27863F8D5}"/>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Credito 80%-20%</vt:lpstr>
      <vt:lpstr>Credito Puente</vt:lpstr>
      <vt:lpstr>Credito 20%-40%-40%</vt:lpstr>
      <vt:lpstr>Credito URFUTURO</vt:lpstr>
      <vt:lpstr>listas desplegables</vt:lpstr>
      <vt:lpstr>'Credito Puente'!Área_de_impresión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Patricia Guzman Diaz</dc:creator>
  <cp:lastModifiedBy>Angie Tatiana Agudelo Suarez</cp:lastModifiedBy>
  <cp:lastPrinted>2024-11-05T17:02:17Z</cp:lastPrinted>
  <dcterms:created xsi:type="dcterms:W3CDTF">2024-03-05T20:13:25Z</dcterms:created>
  <dcterms:modified xsi:type="dcterms:W3CDTF">2024-12-11T13:10:49Z</dcterms:modified>
</cp:coreProperties>
</file>